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0" windowWidth="21720" windowHeight="13620" activeTab="0"/>
  </bookViews>
  <sheets>
    <sheet name="Read before use" sheetId="1" r:id="rId1"/>
    <sheet name="Content of kits " sheetId="2" r:id="rId2"/>
    <sheet name="Ex. Est needs Rx measles" sheetId="3" r:id="rId3"/>
    <sheet name="Est. needs Rx measles  A" sheetId="4" r:id="rId4"/>
    <sheet name="Est. needs Rx measles B" sheetId="5" r:id="rId5"/>
    <sheet name="Est. needs Rx measles C" sheetId="6" r:id="rId6"/>
    <sheet name="Est. needs Rx measles  D" sheetId="7" r:id="rId7"/>
  </sheets>
  <definedNames>
    <definedName name="_xlnm.Print_Area" localSheetId="1">'Content of kits '!$A$1:$C$72</definedName>
  </definedNames>
  <calcPr fullCalcOnLoad="1"/>
</workbook>
</file>

<file path=xl/comments2.xml><?xml version="1.0" encoding="utf-8"?>
<comments xmlns="http://schemas.openxmlformats.org/spreadsheetml/2006/main">
  <authors>
    <author>corinne</author>
    <author>V-GROUZARD</author>
  </authors>
  <commentList>
    <comment ref="C30" authorId="0">
      <text>
        <r>
          <rPr>
            <sz val="8"/>
            <rFont val="Tahoma"/>
            <family val="2"/>
          </rPr>
          <t xml:space="preserve"> 10 treatments for adults</t>
        </r>
      </text>
    </comment>
    <comment ref="C31" authorId="0">
      <text>
        <r>
          <rPr>
            <sz val="8"/>
            <rFont val="Tahoma"/>
            <family val="2"/>
          </rPr>
          <t xml:space="preserve">10 treatments for adults
</t>
        </r>
      </text>
    </comment>
    <comment ref="C17" authorId="0">
      <text>
        <r>
          <rPr>
            <sz val="8"/>
            <rFont val="Tahoma"/>
            <family val="2"/>
          </rPr>
          <t>10 Rx adults 5 days
10 Rx 8-15 kg 5 days</t>
        </r>
      </text>
    </comment>
    <comment ref="C19" authorId="0">
      <text>
        <r>
          <rPr>
            <sz val="8"/>
            <rFont val="Tahoma"/>
            <family val="2"/>
          </rPr>
          <t>10 Rx 15-25 kg</t>
        </r>
      </text>
    </comment>
    <comment ref="C20" authorId="0">
      <text>
        <r>
          <rPr>
            <sz val="8"/>
            <rFont val="Tahoma"/>
            <family val="2"/>
          </rPr>
          <t xml:space="preserve"> 10 patients
</t>
        </r>
      </text>
    </comment>
    <comment ref="C21" authorId="0">
      <text>
        <r>
          <rPr>
            <sz val="8"/>
            <rFont val="Tahoma"/>
            <family val="2"/>
          </rPr>
          <t xml:space="preserve">10 Rx adults 3 days 
10 Rx 15-25 kg 3 days </t>
        </r>
      </text>
    </comment>
    <comment ref="C24" authorId="0">
      <text>
        <r>
          <rPr>
            <sz val="8"/>
            <rFont val="Tahoma"/>
            <family val="2"/>
          </rPr>
          <t xml:space="preserve">20 Rx with 2 capsules  and 10 capsules for severe cases
</t>
        </r>
      </text>
    </comment>
    <comment ref="C25" authorId="0">
      <text>
        <r>
          <rPr>
            <sz val="8"/>
            <rFont val="Tahoma"/>
            <family val="2"/>
          </rPr>
          <t xml:space="preserve">20 treaments (20 x 4) 
</t>
        </r>
      </text>
    </comment>
    <comment ref="C27" authorId="0">
      <text>
        <r>
          <rPr>
            <sz val="8"/>
            <rFont val="Tahoma"/>
            <family val="2"/>
          </rPr>
          <t xml:space="preserve">10 treatments
</t>
        </r>
      </text>
    </comment>
    <comment ref="C22" authorId="0">
      <text>
        <r>
          <rPr>
            <sz val="8"/>
            <rFont val="Tahoma"/>
            <family val="2"/>
          </rPr>
          <t xml:space="preserve">10 Rx 8-15 kg (1 to 2 tab x 4 x 10)
</t>
        </r>
      </text>
    </comment>
    <comment ref="C26" authorId="0">
      <text>
        <r>
          <rPr>
            <sz val="8"/>
            <rFont val="Tahoma"/>
            <family val="2"/>
          </rPr>
          <t xml:space="preserve">
Treatment for 2 patients</t>
        </r>
      </text>
    </comment>
    <comment ref="C32" authorId="0">
      <text>
        <r>
          <rPr>
            <sz val="8"/>
            <rFont val="Tahoma"/>
            <family val="2"/>
          </rPr>
          <t xml:space="preserve">For 1 to 2 patients
</t>
        </r>
      </text>
    </comment>
    <comment ref="C33" authorId="0">
      <text>
        <r>
          <rPr>
            <sz val="8"/>
            <rFont val="Tahoma"/>
            <family val="2"/>
          </rPr>
          <t xml:space="preserve">Quantity for 5 treatments
</t>
        </r>
      </text>
    </comment>
    <comment ref="C35" authorId="0">
      <text>
        <r>
          <rPr>
            <sz val="8"/>
            <rFont val="Tahoma"/>
            <family val="2"/>
          </rPr>
          <t xml:space="preserve"> 10 treatments IV</t>
        </r>
      </text>
    </comment>
    <comment ref="C45" authorId="1">
      <text>
        <r>
          <rPr>
            <sz val="8"/>
            <rFont val="Tahoma"/>
            <family val="2"/>
          </rPr>
          <t>For 100 ml bottle of 0.9% sodium chloride.</t>
        </r>
      </text>
    </comment>
  </commentList>
</comments>
</file>

<file path=xl/comments3.xml><?xml version="1.0" encoding="utf-8"?>
<comments xmlns="http://schemas.openxmlformats.org/spreadsheetml/2006/main">
  <authors>
    <author>corinne</author>
    <author>F-FERMON</author>
    <author>V-GROUZARD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Calibri"/>
            <family val="2"/>
          </rPr>
          <t xml:space="preserve">It is difficult to predict the cumulative attack rate of an epidemic at district level.
Experience shows that attack rates in districts with a population of between 100,000-500,000 inhabitants are usually between 300 to 1400/100,000.
The first order should contain enough treatments to cover a reasonable period, 4 weeks. A second order can be made to readjust the necessary amounts.
</t>
        </r>
      </text>
    </comment>
    <comment ref="A4" authorId="1">
      <text>
        <r>
          <rPr>
            <b/>
            <sz val="12"/>
            <rFont val="Calibri"/>
            <family val="2"/>
          </rPr>
          <t>10 % to 25 % maximum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12"/>
            <rFont val="Calibri"/>
            <family val="2"/>
          </rPr>
          <t>The percentage varies depending on the context (access to care, treatment costs, etc.). A range of 10 to 20% seems reasonable.</t>
        </r>
        <r>
          <rPr>
            <b/>
            <sz val="8"/>
            <rFont val="Tahoma"/>
            <family val="2"/>
          </rPr>
          <t xml:space="preserve">
</t>
        </r>
      </text>
    </comment>
    <comment ref="F85" authorId="0">
      <text>
        <r>
          <rPr>
            <sz val="8"/>
            <rFont val="Tahoma"/>
            <family val="2"/>
          </rPr>
          <t xml:space="preserve">prix indicatif en euro, à adapter selon le contexte
</t>
        </r>
      </text>
    </comment>
    <comment ref="F19" authorId="2">
      <text>
        <r>
          <rPr>
            <b/>
            <sz val="10"/>
            <rFont val="Calibri"/>
            <family val="2"/>
          </rPr>
          <t>Price in euros, adapt accordingly.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corinne</author>
    <author>F-FERMON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Calibri"/>
            <family val="2"/>
          </rPr>
          <t>It is difficult to predict the cumulative attack rate of an epidemic at district level.
Experience shows that attack rates in districts with a population of between 100,000-500,000 inhabitants are usually between 300 to 1400/100,000.
The first order should contain enough treatments to cover a reasonable period, 4 weeks. A second order can be made to readjust the necessary amounts.</t>
        </r>
      </text>
    </comment>
    <comment ref="A5" authorId="1">
      <text>
        <r>
          <rPr>
            <b/>
            <sz val="12"/>
            <rFont val="Calibri"/>
            <family val="2"/>
          </rPr>
          <t>The percentage varies depending on the context (access to care, treatment costs, etc.). A range of 10 to 20% seems reasonable.</t>
        </r>
      </text>
    </comment>
    <comment ref="F19" authorId="0">
      <text>
        <r>
          <rPr>
            <sz val="12"/>
            <rFont val="Calibri"/>
            <family val="2"/>
          </rPr>
          <t>Price in euro, adapt accordingly.</t>
        </r>
      </text>
    </comment>
    <comment ref="A4" authorId="1">
      <text>
        <r>
          <rPr>
            <b/>
            <sz val="12"/>
            <rFont val="Calibri"/>
            <family val="2"/>
          </rPr>
          <t>10 % to 25 % maximum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corinne</author>
    <author>F-FERMON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Calibri"/>
            <family val="2"/>
          </rPr>
          <t>It is difficult to predict the cumulative attack rate of an epidemic at district level.
Experience shows that attack rates in districts with a population of between 100,000-500,000 inhabitants are usually between 300 to 1400/100,000.
The first order should contain enough treatments to cover a reasonable period, 4 weeks. A second order can be made to readjust the necessary amounts.</t>
        </r>
      </text>
    </comment>
    <comment ref="A5" authorId="1">
      <text>
        <r>
          <rPr>
            <b/>
            <sz val="12"/>
            <rFont val="Calibri"/>
            <family val="2"/>
          </rPr>
          <t>The percentage varies depending on the context (access to care, treatment costs, etc.). A range of 10 to 20% seems reasonable.</t>
        </r>
      </text>
    </comment>
    <comment ref="F19" authorId="0">
      <text>
        <r>
          <rPr>
            <sz val="12"/>
            <rFont val="Calibri"/>
            <family val="2"/>
          </rPr>
          <t>Price in euro, adapt accordingly.</t>
        </r>
      </text>
    </comment>
    <comment ref="A4" authorId="1">
      <text>
        <r>
          <rPr>
            <b/>
            <sz val="12"/>
            <rFont val="Calibri"/>
            <family val="2"/>
          </rPr>
          <t>10 % to 25 % maximum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corinne</author>
    <author>F-FERMON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Calibri"/>
            <family val="2"/>
          </rPr>
          <t>It is difficult to predict the cumulative attack rate of an epidemic at district level.
Experience shows that attack rates in districts with a population of between 100,000-500,000 inhabitants are usually between 300 to 1400/100,000.
The first order should contain enough treatments to cover a reasonable period, 4 weeks. A second order can be made to readjust the necessary amounts.</t>
        </r>
      </text>
    </comment>
    <comment ref="A5" authorId="1">
      <text>
        <r>
          <rPr>
            <b/>
            <sz val="12"/>
            <rFont val="Calibri"/>
            <family val="2"/>
          </rPr>
          <t>The percentage varies depending on the context (access to care, treatment costs, etc.). A range of 10 to 20% seems reasonable.</t>
        </r>
      </text>
    </comment>
    <comment ref="F19" authorId="0">
      <text>
        <r>
          <rPr>
            <sz val="12"/>
            <rFont val="Calibri"/>
            <family val="2"/>
          </rPr>
          <t>Price in euro, adapt accordingly.</t>
        </r>
      </text>
    </comment>
    <comment ref="A4" authorId="1">
      <text>
        <r>
          <rPr>
            <b/>
            <sz val="12"/>
            <rFont val="Calibri"/>
            <family val="2"/>
          </rPr>
          <t>10 % to 25 % maximum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corinne</author>
    <author>F-FERMON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Calibri"/>
            <family val="2"/>
          </rPr>
          <t>It is difficult to predict the cumulative attack rate of an epidemic at district level.
Experience shows that attack rates in districts with a population of between 100,000-500,000 inhabitants are usually between 300 to 1400/100,000.
The first order should contain enough treatments to cover a reasonable period, 4 weeks. A second order can be made to readjust the necessary amounts.</t>
        </r>
      </text>
    </comment>
    <comment ref="A5" authorId="1">
      <text>
        <r>
          <rPr>
            <b/>
            <sz val="12"/>
            <rFont val="Calibri"/>
            <family val="2"/>
          </rPr>
          <t>The percentage varies depending on the context (access to care, treatment costs, etc.). A range of 10 to 20% seems reasonable.</t>
        </r>
      </text>
    </comment>
    <comment ref="F19" authorId="0">
      <text>
        <r>
          <rPr>
            <sz val="12"/>
            <rFont val="Calibri"/>
            <family val="2"/>
          </rPr>
          <t>Price in euro, adapt accordingly.</t>
        </r>
      </text>
    </comment>
    <comment ref="A4" authorId="1">
      <text>
        <r>
          <rPr>
            <b/>
            <sz val="12"/>
            <rFont val="Calibri"/>
            <family val="2"/>
          </rPr>
          <t>10 % to 25 % maximum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<sst xmlns="http://schemas.openxmlformats.org/spreadsheetml/2006/main" count="605" uniqueCount="168">
  <si>
    <t>%</t>
  </si>
  <si>
    <t>Euro</t>
  </si>
  <si>
    <t>QUANTITE</t>
  </si>
  <si>
    <t>1 traitement</t>
  </si>
  <si>
    <t>1 càc pour 500 ml</t>
  </si>
  <si>
    <t>Sparadrap, rouleau</t>
  </si>
  <si>
    <t>Bracelet périmètre brachial pédiatrique</t>
  </si>
  <si>
    <t>Lasava</t>
  </si>
  <si>
    <r>
      <t xml:space="preserve">Epinephrine 1 mg </t>
    </r>
    <r>
      <rPr>
        <sz val="12"/>
        <rFont val="Calibri"/>
        <family val="0"/>
      </rPr>
      <t>(1 mg/ml, 1 ml), ampoule</t>
    </r>
  </si>
  <si>
    <r>
      <t>Paracétamol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120 mg/5 ml</t>
    </r>
    <r>
      <rPr>
        <sz val="10"/>
        <rFont val="Arial"/>
        <family val="0"/>
      </rPr>
      <t>, solution orale, flacon de 60 ml</t>
    </r>
  </si>
  <si>
    <r>
      <t>Amoxicillin 500 mg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tab</t>
    </r>
  </si>
  <si>
    <r>
      <t>Paracetamol 500 mg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tab</t>
    </r>
  </si>
  <si>
    <r>
      <t>Oral rehydration salts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sachet for 1 litre</t>
    </r>
  </si>
  <si>
    <t>Plasctic bag for drugs</t>
  </si>
  <si>
    <t>Quantity</t>
  </si>
  <si>
    <t>10 treatments</t>
  </si>
  <si>
    <t xml:space="preserve">KIT 20 TREATMENTS COMPLICATED CASES </t>
  </si>
  <si>
    <t>Items</t>
  </si>
  <si>
    <t>20 treatments</t>
  </si>
  <si>
    <r>
      <t>Amoxicillin 500 mg</t>
    </r>
    <r>
      <rPr>
        <sz val="10"/>
        <rFont val="Arial"/>
        <family val="0"/>
      </rPr>
      <t xml:space="preserve">, </t>
    </r>
    <r>
      <rPr>
        <sz val="10"/>
        <rFont val="Arial"/>
        <family val="0"/>
      </rPr>
      <t>tab</t>
    </r>
  </si>
  <si>
    <r>
      <t xml:space="preserve">Amoxicillin, 125 mg/5 ml, </t>
    </r>
    <r>
      <rPr>
        <sz val="10"/>
        <rFont val="Arial"/>
        <family val="0"/>
      </rPr>
      <t>powder for oral susp.orale, 100 ml bottle</t>
    </r>
  </si>
  <si>
    <r>
      <t>Co-amoxiclav 500 mg/62.5 mg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tab</t>
    </r>
  </si>
  <si>
    <r>
      <t>Paracetamol 100 mg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tab</t>
    </r>
  </si>
  <si>
    <r>
      <t>Tramadol 100 mg/ml</t>
    </r>
    <r>
      <rPr>
        <sz val="10"/>
        <rFont val="Arial"/>
        <family val="0"/>
      </rPr>
      <t xml:space="preserve">, oral </t>
    </r>
    <r>
      <rPr>
        <sz val="10"/>
        <rFont val="Arial"/>
        <family val="0"/>
      </rPr>
      <t>solution, 10 ml bottle</t>
    </r>
  </si>
  <si>
    <r>
      <t>Zinc (sulfate) 20 mg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dispersible tab</t>
    </r>
  </si>
  <si>
    <r>
      <t>Salbutamol aérosol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pressurised inhaler, 0.1 mg/puff</t>
    </r>
  </si>
  <si>
    <r>
      <t xml:space="preserve">Dexamethasone 4 mg </t>
    </r>
    <r>
      <rPr>
        <sz val="10"/>
        <rFont val="Arial"/>
        <family val="0"/>
      </rPr>
      <t xml:space="preserve">(4 mg/ml, 1 ml), </t>
    </r>
    <r>
      <rPr>
        <sz val="10"/>
        <rFont val="Arial"/>
        <family val="0"/>
      </rPr>
      <t>ampoule</t>
    </r>
  </si>
  <si>
    <r>
      <t xml:space="preserve">Diazepam 10 mg </t>
    </r>
    <r>
      <rPr>
        <sz val="10"/>
        <rFont val="Arial"/>
        <family val="0"/>
      </rPr>
      <t>(5 mg/ml, 2 ml)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ampoule</t>
    </r>
  </si>
  <si>
    <r>
      <t>Paracetamol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500 mg</t>
    </r>
    <r>
      <rPr>
        <sz val="10"/>
        <rFont val="Arial"/>
        <family val="0"/>
      </rPr>
      <t xml:space="preserve"> (10 mg/ml), </t>
    </r>
    <r>
      <rPr>
        <sz val="10"/>
        <rFont val="Arial"/>
        <family val="0"/>
      </rPr>
      <t>50 ml vial</t>
    </r>
  </si>
  <si>
    <r>
      <t>Water for injection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10 ml vial</t>
    </r>
  </si>
  <si>
    <r>
      <t>Glucose 5%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500 ml</t>
    </r>
    <r>
      <rPr>
        <sz val="10"/>
        <rFont val="Arial"/>
        <family val="0"/>
      </rPr>
      <t xml:space="preserve">, </t>
    </r>
    <r>
      <rPr>
        <sz val="10"/>
        <rFont val="Arial"/>
        <family val="0"/>
      </rPr>
      <t>plastic pouch + infusion set</t>
    </r>
  </si>
  <si>
    <r>
      <t>Ringer lactate 500 ml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plastic pouch + infusion set</t>
    </r>
  </si>
  <si>
    <r>
      <t>Sodium chloride 0.9% 100 ml</t>
    </r>
    <r>
      <rPr>
        <sz val="10"/>
        <rFont val="Arial"/>
        <family val="0"/>
      </rPr>
      <t>, plastic pouch (for cloxacillin)</t>
    </r>
  </si>
  <si>
    <r>
      <t>Sodium chloride 0.9%</t>
    </r>
    <r>
      <rPr>
        <sz val="10"/>
        <rFont val="Arial"/>
        <family val="0"/>
      </rPr>
      <t xml:space="preserve">, 5 ml ampoule </t>
    </r>
  </si>
  <si>
    <t>Plastic bag for dugs</t>
  </si>
  <si>
    <t>Polyvidone iodine 10%, 200 ml bottle</t>
  </si>
  <si>
    <t>Tourniquet</t>
  </si>
  <si>
    <t>Nasogastric tube, s.u., 40 cm, CH08</t>
  </si>
  <si>
    <t>Nasogastric tube, s.u., 40 cm, CH06</t>
  </si>
  <si>
    <t>Infusion set, s.u.</t>
  </si>
  <si>
    <t>Syringe, s.u., 10 ml</t>
  </si>
  <si>
    <t>Syringe, s.u., 5 ml</t>
  </si>
  <si>
    <t>Syringe, s.u., 1 ml, graduated in 0.01 ml (for rectal diazepam)</t>
  </si>
  <si>
    <t>Syringe, s.u., 60 ml, feeding</t>
  </si>
  <si>
    <t>IV catheter, s.u., 22G</t>
  </si>
  <si>
    <t>Paediatric infusion set, s.u., graduated burette 150 ml</t>
  </si>
  <si>
    <t>Needle, s.u., 23 G</t>
  </si>
  <si>
    <t>Scalp vein infusion set, s.u., 25G</t>
  </si>
  <si>
    <t>IV catheter stopper, sterile</t>
  </si>
  <si>
    <t>Safety box, needles/syringes 4 litres</t>
  </si>
  <si>
    <t>Gloves examination, non sterile, s.u., medium</t>
  </si>
  <si>
    <t>Brachial perimeter bracelet, paediatric</t>
  </si>
  <si>
    <t>Cotton wool 500 g</t>
  </si>
  <si>
    <t>Gauze roll, 6 cm x 4 m</t>
  </si>
  <si>
    <t>Gauze compress, non sterile, 10 cm, 12 plies</t>
  </si>
  <si>
    <t>Adhesive tape, roll, 2 cm x 5 m</t>
  </si>
  <si>
    <r>
      <t>Tetracycline eye ointment 1%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tube 5 g</t>
    </r>
  </si>
  <si>
    <t>Needle, s.u., 19 G</t>
  </si>
  <si>
    <t>IV catheter, s.u., 24G</t>
  </si>
  <si>
    <t>Canula nasal, oxygen, 2 prongs + tube paediatric</t>
  </si>
  <si>
    <t>for 100.000</t>
  </si>
  <si>
    <t>Name of the district</t>
  </si>
  <si>
    <t>Total population</t>
  </si>
  <si>
    <t>Total number of estimated cases</t>
  </si>
  <si>
    <t>Number of expected cases</t>
  </si>
  <si>
    <t>Proportion of hospitalised cases</t>
  </si>
  <si>
    <t xml:space="preserve">Price </t>
  </si>
  <si>
    <t xml:space="preserve">Estimated </t>
  </si>
  <si>
    <t>Per unit</t>
  </si>
  <si>
    <t>Estimated needs</t>
  </si>
  <si>
    <t>1 treatment</t>
  </si>
  <si>
    <r>
      <t xml:space="preserve">Amoxicillin </t>
    </r>
    <r>
      <rPr>
        <sz val="12"/>
        <rFont val="Calibri"/>
        <family val="0"/>
      </rPr>
      <t>500 mg</t>
    </r>
    <r>
      <rPr>
        <sz val="12"/>
        <rFont val="Calibri"/>
        <family val="0"/>
      </rPr>
      <t>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tab</t>
    </r>
  </si>
  <si>
    <r>
      <t xml:space="preserve">Paracetamol </t>
    </r>
    <r>
      <rPr>
        <sz val="12"/>
        <rFont val="Calibri"/>
        <family val="0"/>
      </rPr>
      <t>500 mg,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tab</t>
    </r>
  </si>
  <si>
    <r>
      <t>Oral rehydration salts</t>
    </r>
    <r>
      <rPr>
        <sz val="12"/>
        <rFont val="Calibri"/>
        <family val="0"/>
      </rPr>
      <t>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sachet</t>
    </r>
  </si>
  <si>
    <t>Plastic bag for drugs</t>
  </si>
  <si>
    <r>
      <t xml:space="preserve">Nystatin </t>
    </r>
    <r>
      <rPr>
        <sz val="12"/>
        <rFont val="Calibri"/>
        <family val="0"/>
      </rPr>
      <t>100.000 IU ml</t>
    </r>
    <r>
      <rPr>
        <sz val="12"/>
        <rFont val="Calibri"/>
        <family val="0"/>
      </rPr>
      <t xml:space="preserve">, oral susp. </t>
    </r>
  </si>
  <si>
    <t>Content KIT 20 TREATMENTS COMPLICATED CASES</t>
  </si>
  <si>
    <t>Price</t>
  </si>
  <si>
    <r>
      <t>Amoxicillin</t>
    </r>
    <r>
      <rPr>
        <sz val="12"/>
        <rFont val="Calibri"/>
        <family val="0"/>
      </rPr>
      <t xml:space="preserve"> </t>
    </r>
    <r>
      <rPr>
        <b/>
        <sz val="12"/>
        <rFont val="Calibri"/>
        <family val="0"/>
      </rPr>
      <t>500 mg</t>
    </r>
    <r>
      <rPr>
        <sz val="12"/>
        <rFont val="Calibri"/>
        <family val="0"/>
      </rPr>
      <t>, tab</t>
    </r>
  </si>
  <si>
    <r>
      <t xml:space="preserve">Co-amoxiclav </t>
    </r>
    <r>
      <rPr>
        <b/>
        <sz val="12"/>
        <rFont val="Calibri"/>
        <family val="0"/>
      </rPr>
      <t>500 mg/62.5 mg</t>
    </r>
    <r>
      <rPr>
        <sz val="12"/>
        <rFont val="Calibri"/>
        <family val="0"/>
      </rPr>
      <t>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tab</t>
    </r>
  </si>
  <si>
    <r>
      <t xml:space="preserve">Nystatin </t>
    </r>
    <r>
      <rPr>
        <b/>
        <sz val="12"/>
        <rFont val="Calibri"/>
        <family val="0"/>
      </rPr>
      <t>100.000 UI/ml</t>
    </r>
    <r>
      <rPr>
        <sz val="12"/>
        <rFont val="Calibri"/>
        <family val="0"/>
      </rPr>
      <t>, oral susp.</t>
    </r>
  </si>
  <si>
    <r>
      <t xml:space="preserve">Oral rehydration salts, </t>
    </r>
    <r>
      <rPr>
        <sz val="12"/>
        <rFont val="Calibri"/>
        <family val="0"/>
      </rPr>
      <t>sachet for 1 litre</t>
    </r>
  </si>
  <si>
    <r>
      <t xml:space="preserve">Salbutamol aérosol, </t>
    </r>
    <r>
      <rPr>
        <sz val="12"/>
        <rFont val="Calibri"/>
        <family val="0"/>
      </rPr>
      <t>pressurised inhaler, 0.1 mg/puff</t>
    </r>
  </si>
  <si>
    <r>
      <t xml:space="preserve">Zinc (sulfate) 20 mg, </t>
    </r>
    <r>
      <rPr>
        <sz val="12"/>
        <rFont val="Calibri"/>
        <family val="0"/>
      </rPr>
      <t>dispersible tab</t>
    </r>
  </si>
  <si>
    <r>
      <t xml:space="preserve">Ceftriaxone 1 g </t>
    </r>
    <r>
      <rPr>
        <sz val="12"/>
        <rFont val="Calibri"/>
        <family val="0"/>
      </rPr>
      <t>IV,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vial</t>
    </r>
  </si>
  <si>
    <r>
      <t xml:space="preserve">Dexamethasone 4 mg </t>
    </r>
    <r>
      <rPr>
        <sz val="12"/>
        <rFont val="Calibri"/>
        <family val="0"/>
      </rPr>
      <t>(4 mg/ml, 1 ml), ampoule</t>
    </r>
  </si>
  <si>
    <r>
      <t>Nystatin 100.000 IU/ml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oral susp.</t>
    </r>
  </si>
  <si>
    <r>
      <t xml:space="preserve">Paracetamol 500 mg, </t>
    </r>
    <r>
      <rPr>
        <sz val="12"/>
        <rFont val="Calibri"/>
        <family val="0"/>
      </rPr>
      <t>tab</t>
    </r>
  </si>
  <si>
    <r>
      <t>Retinol (vitamin A) 200.000 IU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caps</t>
    </r>
  </si>
  <si>
    <r>
      <t>Paracetamol 100 mg</t>
    </r>
    <r>
      <rPr>
        <sz val="12"/>
        <rFont val="Calibri"/>
        <family val="0"/>
      </rPr>
      <t>, tab</t>
    </r>
  </si>
  <si>
    <r>
      <t xml:space="preserve">Retinol (vit A), 200.000 </t>
    </r>
    <r>
      <rPr>
        <b/>
        <sz val="12"/>
        <rFont val="Calibri"/>
        <family val="0"/>
      </rPr>
      <t xml:space="preserve">IU </t>
    </r>
    <r>
      <rPr>
        <sz val="12"/>
        <rFont val="Calibri"/>
        <family val="0"/>
      </rPr>
      <t xml:space="preserve">capsule </t>
    </r>
  </si>
  <si>
    <t>Expected attack rate</t>
  </si>
  <si>
    <t xml:space="preserve">Number of cases declared </t>
  </si>
  <si>
    <r>
      <t>Tetracycline eye oint.</t>
    </r>
    <r>
      <rPr>
        <sz val="12"/>
        <rFont val="Calibri"/>
        <family val="0"/>
      </rPr>
      <t>, tube 5 g</t>
    </r>
  </si>
  <si>
    <r>
      <t>Retinol (vit A)</t>
    </r>
    <r>
      <rPr>
        <sz val="12"/>
        <rFont val="Calibri"/>
        <family val="0"/>
      </rPr>
      <t>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 xml:space="preserve">200.000 IU, capsule </t>
    </r>
  </si>
  <si>
    <r>
      <t xml:space="preserve">Amoxicillin </t>
    </r>
    <r>
      <rPr>
        <b/>
        <sz val="12"/>
        <rFont val="Calibri"/>
        <family val="0"/>
      </rPr>
      <t>125 mg/5 ml</t>
    </r>
    <r>
      <rPr>
        <b/>
        <sz val="12"/>
        <rFont val="Calibri"/>
        <family val="0"/>
      </rPr>
      <t xml:space="preserve">, </t>
    </r>
    <r>
      <rPr>
        <sz val="12"/>
        <rFont val="Calibri"/>
        <family val="0"/>
      </rPr>
      <t>powder for oral susp., 100 ml bottle</t>
    </r>
  </si>
  <si>
    <r>
      <t>Paracetamol</t>
    </r>
    <r>
      <rPr>
        <sz val="12"/>
        <rFont val="Calibri"/>
        <family val="0"/>
      </rPr>
      <t xml:space="preserve"> </t>
    </r>
    <r>
      <rPr>
        <b/>
        <sz val="12"/>
        <rFont val="Calibri"/>
        <family val="0"/>
      </rPr>
      <t>120 mg/5 ml</t>
    </r>
    <r>
      <rPr>
        <sz val="12"/>
        <rFont val="Calibri"/>
        <family val="0"/>
      </rPr>
      <t>, oral sol., 60 ml bottle</t>
    </r>
  </si>
  <si>
    <r>
      <t xml:space="preserve">Tramadol </t>
    </r>
    <r>
      <rPr>
        <b/>
        <sz val="12"/>
        <rFont val="Calibri"/>
        <family val="0"/>
      </rPr>
      <t>100 mg/ml</t>
    </r>
    <r>
      <rPr>
        <sz val="12"/>
        <rFont val="Calibri"/>
        <family val="0"/>
      </rPr>
      <t>, oral sol., 10 ml bottle</t>
    </r>
  </si>
  <si>
    <r>
      <t xml:space="preserve">Diazepam 10 mg </t>
    </r>
    <r>
      <rPr>
        <sz val="12"/>
        <rFont val="Calibri"/>
        <family val="0"/>
      </rPr>
      <t>(5 mg/ml, 2 ml)</t>
    </r>
    <r>
      <rPr>
        <b/>
        <sz val="12"/>
        <rFont val="Calibri"/>
        <family val="0"/>
      </rPr>
      <t xml:space="preserve">, </t>
    </r>
    <r>
      <rPr>
        <sz val="12"/>
        <rFont val="Calibri"/>
        <family val="0"/>
      </rPr>
      <t>ampoule</t>
    </r>
  </si>
  <si>
    <r>
      <t>Paracetamol 500 mg</t>
    </r>
    <r>
      <rPr>
        <sz val="12"/>
        <rFont val="Calibri"/>
        <family val="0"/>
      </rPr>
      <t xml:space="preserve"> IV (10 mg/ml), 50 ml vial</t>
    </r>
  </si>
  <si>
    <r>
      <t>Cloxacillin 500 mg</t>
    </r>
    <r>
      <rPr>
        <sz val="12"/>
        <rFont val="Calibri"/>
        <family val="0"/>
      </rPr>
      <t xml:space="preserve"> IV, vial </t>
    </r>
  </si>
  <si>
    <r>
      <t>Water for injection</t>
    </r>
    <r>
      <rPr>
        <sz val="12"/>
        <rFont val="Calibri"/>
        <family val="0"/>
      </rPr>
      <t>, 10 ml vial</t>
    </r>
  </si>
  <si>
    <r>
      <t xml:space="preserve">Retinol (vit A), 200.000 </t>
    </r>
    <r>
      <rPr>
        <b/>
        <sz val="12"/>
        <rFont val="Calibri"/>
        <family val="0"/>
      </rPr>
      <t xml:space="preserve">IU, </t>
    </r>
    <r>
      <rPr>
        <sz val="12"/>
        <rFont val="Calibri"/>
        <family val="0"/>
      </rPr>
      <t xml:space="preserve">capsule </t>
    </r>
  </si>
  <si>
    <r>
      <t xml:space="preserve">Ceftriaxone 1 g </t>
    </r>
    <r>
      <rPr>
        <sz val="10"/>
        <rFont val="Arial"/>
        <family val="0"/>
      </rPr>
      <t>IV,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vial</t>
    </r>
  </si>
  <si>
    <r>
      <t xml:space="preserve">Cloxacillin 500 mg </t>
    </r>
    <r>
      <rPr>
        <sz val="10"/>
        <rFont val="Arial"/>
        <family val="0"/>
      </rPr>
      <t>IV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vial</t>
    </r>
  </si>
  <si>
    <r>
      <t xml:space="preserve">Epinephrine 1 mg </t>
    </r>
    <r>
      <rPr>
        <sz val="10"/>
        <rFont val="Arial"/>
        <family val="0"/>
      </rPr>
      <t>(1 mg/ml, 1 ml), ampoule</t>
    </r>
  </si>
  <si>
    <r>
      <t>Glucose 5%</t>
    </r>
    <r>
      <rPr>
        <sz val="12"/>
        <rFont val="Calibri"/>
        <family val="0"/>
      </rPr>
      <t xml:space="preserve"> </t>
    </r>
    <r>
      <rPr>
        <b/>
        <sz val="12"/>
        <rFont val="Calibri"/>
        <family val="0"/>
      </rPr>
      <t>500 ml</t>
    </r>
    <r>
      <rPr>
        <sz val="12"/>
        <rFont val="Calibri"/>
        <family val="0"/>
      </rPr>
      <t>, plastic pouch + infusion set</t>
    </r>
  </si>
  <si>
    <r>
      <t>Ringer lactate 500 ml</t>
    </r>
    <r>
      <rPr>
        <sz val="12"/>
        <rFont val="Calibri"/>
        <family val="0"/>
      </rPr>
      <t>,</t>
    </r>
    <r>
      <rPr>
        <b/>
        <sz val="12"/>
        <rFont val="Calibri"/>
        <family val="0"/>
      </rPr>
      <t xml:space="preserve"> </t>
    </r>
    <r>
      <rPr>
        <sz val="12"/>
        <rFont val="Calibri"/>
        <family val="0"/>
      </rPr>
      <t>plastic pouch + infusion set</t>
    </r>
    <r>
      <rPr>
        <b/>
        <sz val="12"/>
        <rFont val="Calibri"/>
        <family val="0"/>
      </rPr>
      <t xml:space="preserve"> </t>
    </r>
  </si>
  <si>
    <r>
      <t>Sodium chloride 0.9% 100 ml</t>
    </r>
    <r>
      <rPr>
        <sz val="12"/>
        <rFont val="Calibri"/>
        <family val="0"/>
      </rPr>
      <t>, plastic pouch (for cloxacillin)</t>
    </r>
  </si>
  <si>
    <r>
      <t xml:space="preserve">Tetracycline eye ointment 1%, </t>
    </r>
    <r>
      <rPr>
        <sz val="12"/>
        <rFont val="Calibri"/>
        <family val="0"/>
      </rPr>
      <t>tube 5 g</t>
    </r>
  </si>
  <si>
    <r>
      <t xml:space="preserve">Sodium chloride 0.9%, </t>
    </r>
    <r>
      <rPr>
        <sz val="12"/>
        <rFont val="Calibri"/>
        <family val="0"/>
      </rPr>
      <t>5 ml ampoule</t>
    </r>
  </si>
  <si>
    <t>Gentamicin 40 mg/ml, 2 ml ampoule</t>
  </si>
  <si>
    <t>Rapid test malaria</t>
  </si>
  <si>
    <t>Antimalarial treatment (according to local resistance pattern)</t>
  </si>
  <si>
    <t>Sodium bicarbonate for mouthwash, 1 kg</t>
  </si>
  <si>
    <t>Therapeutic milk, powder, F-75, 410 g sachet</t>
  </si>
  <si>
    <t>Therapeutic milk, powder, F100, 456 g sachet</t>
  </si>
  <si>
    <t>Plumpy Nut, paste, 500 Kcal, 92 g sachet</t>
  </si>
  <si>
    <t xml:space="preserve">Supplementary Plumpy, paste, 500 Kcal, 92 g sachet </t>
  </si>
  <si>
    <t>Oxygen extractor</t>
  </si>
  <si>
    <t>Stock card</t>
  </si>
  <si>
    <t>Alcohol-based handrub, 500 ml bottle</t>
  </si>
  <si>
    <t>Spacer, 250 ml, with mask + mothpiece</t>
  </si>
  <si>
    <t>Oxymetre, pulse + accessories</t>
  </si>
  <si>
    <t>Tablet cutter</t>
  </si>
  <si>
    <t>Nebulizer + accessories</t>
  </si>
  <si>
    <t>Electronic thermometer, accuracy 0,1º C + case</t>
  </si>
  <si>
    <t>Module Examination equipment</t>
  </si>
  <si>
    <t>Currency</t>
  </si>
  <si>
    <t>Given once at the first visit, then according to needs</t>
  </si>
  <si>
    <t>Other items (include other items according to needs)</t>
  </si>
  <si>
    <t>Include malaria diagnostics and treatments as required.</t>
  </si>
  <si>
    <t xml:space="preserve">TOTAL </t>
  </si>
  <si>
    <t>KIT 10 TREATMENTS UNCOMPLICATED CASES</t>
  </si>
  <si>
    <t>Content KIT 10 TREATMENTS UNCOMPLICATED CASES</t>
  </si>
  <si>
    <t>Fill in only the yellow boxes, do not enter data into other boxes as this may modify the automatic calculations and generate errors.</t>
  </si>
  <si>
    <t>Using the worksheets</t>
  </si>
  <si>
    <t>Desired level of buffer stock</t>
  </si>
  <si>
    <t>Reserve (buffer) stock</t>
  </si>
  <si>
    <t xml:space="preserve">Estimated TOTAL number of cases </t>
  </si>
  <si>
    <t>Estimated number of UNCOMPLICATED cases</t>
  </si>
  <si>
    <t>Estimated number of HOPITALISED cases</t>
  </si>
  <si>
    <t>Buffer stock</t>
  </si>
  <si>
    <t>Proportion of hospitalised (complicated) cases</t>
  </si>
  <si>
    <t>ESTIMATING TREATMENT NEEDS</t>
  </si>
  <si>
    <t xml:space="preserve">For each order, fill in one “Estimating needs” worksheet </t>
  </si>
  <si>
    <t>- Expected attack rate (the cumulative attack rate for the epidemic period). Experience has shown that the average attack rate for districts with 100,000 to 500,000 inhabitants was 300 to 1400/100,000.</t>
  </si>
  <si>
    <t xml:space="preserve">- Desired level of buffer stock. The buffer stock for the first order can be larger to prevent shortages (generally 10 to 25%). </t>
  </si>
  <si>
    <t>- Expected proportion of hospitalised cases. 10 to 20% seems reasonable.</t>
  </si>
  <si>
    <t>- Name of the district and its total population.</t>
  </si>
  <si>
    <t>- Number of measles cases already reported.</t>
  </si>
  <si>
    <t>The following are then calculated automatically :</t>
  </si>
  <si>
    <t>● Estimated number of cases for the outbreak</t>
  </si>
  <si>
    <t>● Number of cases expected (estimated number of cases minus number of already-reported cases);</t>
  </si>
  <si>
    <t>● Buffer stock</t>
  </si>
  <si>
    <t>● Needs for the total number of cases expected</t>
  </si>
  <si>
    <t>● Needs for treating the uncomplicated cases;</t>
  </si>
  <si>
    <t>● Needs for treating the hospitalised complicated cases</t>
  </si>
  <si>
    <t xml:space="preserve">● Quantities of drugs/supplies needed to make up the treatment kits </t>
  </si>
  <si>
    <t>- In the “Other items” table, enter items not included in the kits that might be useful.</t>
  </si>
  <si>
    <t>To facilitate ordering, refer to the “Ex. Est needs Rx measles” worksheet.</t>
  </si>
  <si>
    <t xml:space="preserve">To determine the cost of the medical order, enter: </t>
  </si>
  <si>
    <t>- Currency used</t>
  </si>
  <si>
    <t>- Unit price of each item (the indicated price is the suggested retail price in euros)</t>
  </si>
  <si>
    <t>The following are calculated automatically:</t>
  </si>
  <si>
    <t>● Total cost of the order</t>
  </si>
  <si>
    <t>● Cost for each item</t>
  </si>
  <si>
    <t>9 - ESTIMATING NEEDS - TREATMENTS for measles cases during an outbreak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</si>
</sst>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"/>
    <numFmt numFmtId="187" formatCode="&quot;Vrai&quot;;&quot;Vrai&quot;;&quot;Faux&quot;"/>
    <numFmt numFmtId="188" formatCode="&quot;Actif&quot;;&quot;Actif&quot;;&quot;Inactif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0"/>
    </font>
    <font>
      <b/>
      <sz val="12"/>
      <color indexed="10"/>
      <name val="Calibri"/>
      <family val="2"/>
    </font>
    <font>
      <sz val="12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b/>
      <sz val="10"/>
      <name val="Calibri"/>
      <family val="2"/>
    </font>
    <font>
      <sz val="12"/>
      <color indexed="48"/>
      <name val="Calibri"/>
      <family val="2"/>
    </font>
    <font>
      <b/>
      <sz val="12"/>
      <color indexed="14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justify" vertical="top"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12" fillId="38" borderId="16" xfId="0" applyFont="1" applyFill="1" applyBorder="1" applyAlignment="1" applyProtection="1">
      <alignment horizontal="right"/>
      <protection locked="0"/>
    </xf>
    <xf numFmtId="0" fontId="12" fillId="38" borderId="27" xfId="0" applyFont="1" applyFill="1" applyBorder="1" applyAlignment="1" applyProtection="1">
      <alignment horizontal="right"/>
      <protection locked="0"/>
    </xf>
    <xf numFmtId="0" fontId="12" fillId="38" borderId="10" xfId="0" applyFont="1" applyFill="1" applyBorder="1" applyAlignment="1" applyProtection="1">
      <alignment horizontal="center"/>
      <protection locked="0"/>
    </xf>
    <xf numFmtId="0" fontId="12" fillId="38" borderId="20" xfId="0" applyFont="1" applyFill="1" applyBorder="1" applyAlignment="1" applyProtection="1">
      <alignment horizontal="left"/>
      <protection locked="0"/>
    </xf>
    <xf numFmtId="0" fontId="12" fillId="38" borderId="28" xfId="0" applyFont="1" applyFill="1" applyBorder="1" applyAlignment="1" applyProtection="1">
      <alignment horizontal="left"/>
      <protection locked="0"/>
    </xf>
    <xf numFmtId="0" fontId="12" fillId="38" borderId="29" xfId="0" applyFont="1" applyFill="1" applyBorder="1" applyAlignment="1" applyProtection="1">
      <alignment horizontal="left"/>
      <protection locked="0"/>
    </xf>
    <xf numFmtId="0" fontId="12" fillId="38" borderId="30" xfId="0" applyFont="1" applyFill="1" applyBorder="1" applyAlignment="1" applyProtection="1">
      <alignment horizontal="left"/>
      <protection locked="0"/>
    </xf>
    <xf numFmtId="0" fontId="12" fillId="38" borderId="31" xfId="0" applyFont="1" applyFill="1" applyBorder="1" applyAlignment="1" applyProtection="1">
      <alignment horizontal="left"/>
      <protection locked="0"/>
    </xf>
    <xf numFmtId="0" fontId="12" fillId="38" borderId="32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0" fillId="0" borderId="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10" fillId="39" borderId="23" xfId="0" applyNumberFormat="1" applyFont="1" applyFill="1" applyBorder="1" applyAlignment="1">
      <alignment horizontal="right"/>
    </xf>
    <xf numFmtId="1" fontId="10" fillId="39" borderId="16" xfId="0" applyNumberFormat="1" applyFont="1" applyFill="1" applyBorder="1" applyAlignment="1">
      <alignment horizontal="right"/>
    </xf>
    <xf numFmtId="1" fontId="10" fillId="39" borderId="15" xfId="0" applyNumberFormat="1" applyFont="1" applyFill="1" applyBorder="1" applyAlignment="1">
      <alignment horizontal="right"/>
    </xf>
    <xf numFmtId="1" fontId="10" fillId="39" borderId="18" xfId="0" applyNumberFormat="1" applyFont="1" applyFill="1" applyBorder="1" applyAlignment="1">
      <alignment horizontal="right"/>
    </xf>
    <xf numFmtId="0" fontId="10" fillId="39" borderId="23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8" borderId="10" xfId="0" applyFont="1" applyFill="1" applyBorder="1" applyAlignment="1" applyProtection="1">
      <alignment/>
      <protection locked="0"/>
    </xf>
    <xf numFmtId="9" fontId="10" fillId="38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38" borderId="1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8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10" xfId="53" applyNumberFormat="1" applyFont="1" applyBorder="1" applyAlignment="1">
      <alignment horizontal="center"/>
    </xf>
    <xf numFmtId="1" fontId="12" fillId="0" borderId="0" xfId="53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0" xfId="0" applyFont="1" applyAlignment="1">
      <alignment/>
    </xf>
    <xf numFmtId="1" fontId="10" fillId="0" borderId="16" xfId="0" applyNumberFormat="1" applyFont="1" applyFill="1" applyBorder="1" applyAlignment="1">
      <alignment horizontal="right"/>
    </xf>
    <xf numFmtId="1" fontId="10" fillId="39" borderId="37" xfId="0" applyNumberFormat="1" applyFont="1" applyFill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10" fillId="39" borderId="27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" fontId="10" fillId="38" borderId="16" xfId="0" applyNumberFormat="1" applyFont="1" applyFill="1" applyBorder="1" applyAlignment="1" applyProtection="1">
      <alignment horizontal="right"/>
      <protection locked="0"/>
    </xf>
    <xf numFmtId="1" fontId="10" fillId="38" borderId="1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38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86" fontId="1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186" fontId="12" fillId="0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2" fillId="0" borderId="38" xfId="0" applyFont="1" applyBorder="1" applyAlignment="1">
      <alignment horizontal="center"/>
    </xf>
    <xf numFmtId="0" fontId="12" fillId="38" borderId="14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38" borderId="18" xfId="0" applyFont="1" applyFill="1" applyBorder="1" applyAlignment="1" applyProtection="1">
      <alignment horizontal="right"/>
      <protection locked="0"/>
    </xf>
    <xf numFmtId="1" fontId="12" fillId="38" borderId="16" xfId="0" applyNumberFormat="1" applyFont="1" applyFill="1" applyBorder="1" applyAlignment="1" applyProtection="1">
      <alignment horizontal="right"/>
      <protection locked="0"/>
    </xf>
    <xf numFmtId="0" fontId="12" fillId="0" borderId="0" xfId="52" applyFont="1" applyBorder="1" applyAlignment="1">
      <alignment vertical="center" wrapText="1"/>
      <protection/>
    </xf>
    <xf numFmtId="0" fontId="12" fillId="0" borderId="17" xfId="0" applyFont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9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9" fillId="0" borderId="0" xfId="0" applyFont="1" applyFill="1" applyAlignment="1" quotePrefix="1">
      <alignment horizontal="left" wrapText="1"/>
    </xf>
    <xf numFmtId="0" fontId="19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34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11" fillId="38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 wrapText="1"/>
    </xf>
    <xf numFmtId="0" fontId="10" fillId="34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1" fillId="0" borderId="2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38" borderId="40" xfId="0" applyFont="1" applyFill="1" applyBorder="1" applyAlignment="1" applyProtection="1">
      <alignment horizontal="left"/>
      <protection locked="0"/>
    </xf>
    <xf numFmtId="0" fontId="10" fillId="38" borderId="29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9" fontId="12" fillId="0" borderId="0" xfId="0" applyNumberFormat="1" applyFont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12" fillId="0" borderId="2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0" xfId="0" applyFont="1" applyFill="1" applyBorder="1" applyAlignment="1" quotePrefix="1">
      <alignment horizontal="left"/>
    </xf>
    <xf numFmtId="0" fontId="0" fillId="0" borderId="29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2" fillId="38" borderId="20" xfId="0" applyFont="1" applyFill="1" applyBorder="1" applyAlignment="1" applyProtection="1">
      <alignment horizontal="left"/>
      <protection locked="0"/>
    </xf>
    <xf numFmtId="0" fontId="12" fillId="38" borderId="28" xfId="0" applyFont="1" applyFill="1" applyBorder="1" applyAlignment="1" applyProtection="1">
      <alignment horizontal="left"/>
      <protection locked="0"/>
    </xf>
    <xf numFmtId="0" fontId="12" fillId="38" borderId="29" xfId="0" applyFont="1" applyFill="1" applyBorder="1" applyAlignment="1" applyProtection="1">
      <alignment horizontal="left"/>
      <protection locked="0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186" fontId="10" fillId="0" borderId="45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38" borderId="19" xfId="0" applyFont="1" applyFill="1" applyBorder="1" applyAlignment="1" applyProtection="1">
      <alignment horizontal="left"/>
      <protection locked="0"/>
    </xf>
    <xf numFmtId="0" fontId="12" fillId="38" borderId="47" xfId="0" applyFont="1" applyFill="1" applyBorder="1" applyAlignment="1" applyProtection="1">
      <alignment horizontal="left"/>
      <protection locked="0"/>
    </xf>
    <xf numFmtId="0" fontId="12" fillId="0" borderId="48" xfId="0" applyFont="1" applyBorder="1" applyAlignment="1">
      <alignment horizontal="left"/>
    </xf>
    <xf numFmtId="0" fontId="12" fillId="38" borderId="48" xfId="0" applyFont="1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>
      <alignment horizontal="center"/>
    </xf>
    <xf numFmtId="0" fontId="10" fillId="40" borderId="29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3 liste med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1"/>
  <sheetViews>
    <sheetView tabSelected="1" workbookViewId="0" topLeftCell="A1">
      <selection activeCell="J34" sqref="J34"/>
    </sheetView>
  </sheetViews>
  <sheetFormatPr defaultColWidth="11.57421875" defaultRowHeight="12.75"/>
  <cols>
    <col min="1" max="1" width="6.28125" style="159" customWidth="1"/>
    <col min="2" max="6" width="11.421875" style="159" customWidth="1"/>
    <col min="7" max="7" width="20.421875" style="159" customWidth="1"/>
    <col min="8" max="8" width="10.28125" style="159" customWidth="1"/>
    <col min="9" max="16384" width="11.421875" style="159" customWidth="1"/>
  </cols>
  <sheetData>
    <row r="1" spans="1:8" s="160" customFormat="1" ht="15">
      <c r="A1" s="158" t="s">
        <v>167</v>
      </c>
      <c r="B1" s="158"/>
      <c r="C1" s="158"/>
      <c r="D1" s="158"/>
      <c r="E1" s="158"/>
      <c r="F1" s="158"/>
      <c r="G1" s="158"/>
      <c r="H1" s="158"/>
    </row>
    <row r="2" spans="1:8" s="160" customFormat="1" ht="15">
      <c r="A2" s="167"/>
      <c r="B2" s="167"/>
      <c r="C2" s="167"/>
      <c r="D2" s="167"/>
      <c r="E2" s="167"/>
      <c r="F2" s="167"/>
      <c r="G2" s="167"/>
      <c r="H2" s="167"/>
    </row>
    <row r="3" spans="1:13" s="160" customFormat="1" ht="16.5" customHeight="1">
      <c r="A3" s="166" t="s">
        <v>136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8" ht="35.25" customHeight="1">
      <c r="A4" s="171" t="s">
        <v>135</v>
      </c>
      <c r="B4" s="172"/>
      <c r="C4" s="172"/>
      <c r="D4" s="172"/>
      <c r="E4" s="172"/>
      <c r="F4" s="172"/>
      <c r="G4" s="172"/>
      <c r="H4" s="172"/>
    </row>
    <row r="5" ht="14.25" customHeight="1"/>
    <row r="6" spans="1:8" ht="15">
      <c r="A6" s="176" t="s">
        <v>145</v>
      </c>
      <c r="B6" s="176"/>
      <c r="C6" s="176"/>
      <c r="D6" s="176"/>
      <c r="E6" s="176"/>
      <c r="F6" s="176"/>
      <c r="G6" s="176"/>
      <c r="H6" s="176"/>
    </row>
    <row r="7" spans="1:8" ht="50.25" customHeight="1">
      <c r="A7" s="168" t="s">
        <v>146</v>
      </c>
      <c r="B7" s="168"/>
      <c r="C7" s="168"/>
      <c r="D7" s="168"/>
      <c r="E7" s="168"/>
      <c r="F7" s="168"/>
      <c r="G7" s="168"/>
      <c r="H7" s="168"/>
    </row>
    <row r="8" spans="1:8" ht="29.25" customHeight="1">
      <c r="A8" s="173" t="s">
        <v>147</v>
      </c>
      <c r="B8" s="175"/>
      <c r="C8" s="175"/>
      <c r="D8" s="175"/>
      <c r="E8" s="175"/>
      <c r="F8" s="175"/>
      <c r="G8" s="175"/>
      <c r="H8" s="175"/>
    </row>
    <row r="9" spans="1:8" ht="18" customHeight="1">
      <c r="A9" s="173" t="s">
        <v>148</v>
      </c>
      <c r="B9" s="173"/>
      <c r="C9" s="173"/>
      <c r="D9" s="173"/>
      <c r="E9" s="173"/>
      <c r="F9" s="173"/>
      <c r="G9" s="173"/>
      <c r="H9" s="173"/>
    </row>
    <row r="10" spans="1:8" ht="15">
      <c r="A10" s="174" t="s">
        <v>149</v>
      </c>
      <c r="B10" s="174"/>
      <c r="C10" s="174"/>
      <c r="D10" s="174"/>
      <c r="E10" s="174"/>
      <c r="F10" s="174"/>
      <c r="G10" s="174"/>
      <c r="H10" s="68"/>
    </row>
    <row r="11" spans="1:8" ht="15">
      <c r="A11" s="68" t="s">
        <v>150</v>
      </c>
      <c r="B11" s="68"/>
      <c r="C11" s="68"/>
      <c r="D11" s="68"/>
      <c r="E11" s="68"/>
      <c r="F11" s="68"/>
      <c r="G11" s="68"/>
      <c r="H11" s="129"/>
    </row>
    <row r="12" spans="1:8" ht="7.5" customHeight="1">
      <c r="A12" s="68"/>
      <c r="B12" s="68"/>
      <c r="C12" s="68"/>
      <c r="D12" s="68"/>
      <c r="E12" s="68"/>
      <c r="F12" s="68"/>
      <c r="G12" s="68"/>
      <c r="H12" s="68"/>
    </row>
    <row r="13" spans="1:4" ht="15">
      <c r="A13" s="160" t="s">
        <v>151</v>
      </c>
      <c r="B13" s="160"/>
      <c r="C13" s="160"/>
      <c r="D13" s="160"/>
    </row>
    <row r="14" spans="2:8" ht="15">
      <c r="B14" s="170" t="s">
        <v>152</v>
      </c>
      <c r="C14" s="170"/>
      <c r="D14" s="170"/>
      <c r="E14" s="170"/>
      <c r="F14" s="170"/>
      <c r="G14" s="170"/>
      <c r="H14" s="170"/>
    </row>
    <row r="15" spans="2:8" ht="15">
      <c r="B15" s="170" t="s">
        <v>153</v>
      </c>
      <c r="C15" s="170"/>
      <c r="D15" s="170"/>
      <c r="E15" s="170"/>
      <c r="F15" s="170"/>
      <c r="G15" s="170"/>
      <c r="H15" s="170"/>
    </row>
    <row r="16" ht="15">
      <c r="B16" s="159" t="s">
        <v>154</v>
      </c>
    </row>
    <row r="17" ht="16.5" customHeight="1">
      <c r="B17" s="159" t="s">
        <v>155</v>
      </c>
    </row>
    <row r="18" ht="17.25" customHeight="1">
      <c r="B18" s="159" t="s">
        <v>156</v>
      </c>
    </row>
    <row r="19" ht="18" customHeight="1">
      <c r="B19" s="159" t="s">
        <v>157</v>
      </c>
    </row>
    <row r="20" spans="1:8" ht="19.5" customHeight="1">
      <c r="A20" s="68"/>
      <c r="B20" s="168" t="s">
        <v>158</v>
      </c>
      <c r="C20" s="168"/>
      <c r="D20" s="168"/>
      <c r="E20" s="168"/>
      <c r="F20" s="168"/>
      <c r="G20" s="168"/>
      <c r="H20" s="168"/>
    </row>
    <row r="21" spans="1:8" ht="19.5" customHeight="1">
      <c r="A21" s="169" t="s">
        <v>159</v>
      </c>
      <c r="B21" s="169"/>
      <c r="C21" s="169"/>
      <c r="D21" s="169"/>
      <c r="E21" s="169"/>
      <c r="F21" s="169"/>
      <c r="G21" s="169"/>
      <c r="H21" s="169"/>
    </row>
    <row r="22" spans="1:8" ht="15" customHeight="1">
      <c r="A22" s="169" t="s">
        <v>160</v>
      </c>
      <c r="B22" s="169"/>
      <c r="C22" s="169"/>
      <c r="D22" s="169"/>
      <c r="E22" s="169"/>
      <c r="F22" s="169"/>
      <c r="G22" s="169"/>
      <c r="H22" s="169"/>
    </row>
    <row r="23" spans="1:8" ht="16.5" customHeight="1" hidden="1">
      <c r="A23" s="177"/>
      <c r="B23" s="177"/>
      <c r="C23" s="177"/>
      <c r="D23" s="177"/>
      <c r="E23" s="177"/>
      <c r="F23" s="177"/>
      <c r="G23" s="177"/>
      <c r="H23" s="177"/>
    </row>
    <row r="24" spans="1:8" ht="21.75" customHeight="1" hidden="1">
      <c r="A24" s="177"/>
      <c r="B24" s="177"/>
      <c r="C24" s="177"/>
      <c r="D24" s="177"/>
      <c r="E24" s="177"/>
      <c r="F24" s="177"/>
      <c r="G24" s="177"/>
      <c r="H24" s="177"/>
    </row>
    <row r="25" spans="1:8" ht="18.75" customHeight="1">
      <c r="A25" s="163"/>
      <c r="B25" s="164"/>
      <c r="C25" s="164"/>
      <c r="D25" s="164"/>
      <c r="E25" s="164"/>
      <c r="F25" s="164"/>
      <c r="G25" s="164"/>
      <c r="H25" s="164"/>
    </row>
    <row r="26" spans="1:8" ht="16.5" customHeight="1">
      <c r="A26" s="178" t="s">
        <v>161</v>
      </c>
      <c r="B26" s="178"/>
      <c r="C26" s="178"/>
      <c r="D26" s="178"/>
      <c r="E26" s="178"/>
      <c r="F26" s="178"/>
      <c r="G26" s="178"/>
      <c r="H26" s="178"/>
    </row>
    <row r="27" spans="1:8" ht="15">
      <c r="A27" s="68" t="s">
        <v>162</v>
      </c>
      <c r="B27" s="68"/>
      <c r="C27" s="68"/>
      <c r="D27" s="68"/>
      <c r="E27" s="68"/>
      <c r="F27" s="68"/>
      <c r="G27" s="68"/>
      <c r="H27" s="68"/>
    </row>
    <row r="28" spans="1:8" ht="15" customHeight="1">
      <c r="A28" s="173" t="s">
        <v>163</v>
      </c>
      <c r="B28" s="173"/>
      <c r="C28" s="173"/>
      <c r="D28" s="173"/>
      <c r="E28" s="173"/>
      <c r="F28" s="173"/>
      <c r="G28" s="173"/>
      <c r="H28" s="173"/>
    </row>
    <row r="29" ht="14.25" customHeight="1">
      <c r="A29" s="160" t="s">
        <v>164</v>
      </c>
    </row>
    <row r="30" spans="2:8" ht="14.25" customHeight="1">
      <c r="B30" s="172" t="s">
        <v>166</v>
      </c>
      <c r="C30" s="172"/>
      <c r="D30" s="172"/>
      <c r="E30" s="172"/>
      <c r="F30" s="172"/>
      <c r="G30" s="172"/>
      <c r="H30" s="172"/>
    </row>
    <row r="31" spans="2:8" ht="15">
      <c r="B31" s="165" t="s">
        <v>165</v>
      </c>
      <c r="C31" s="165"/>
      <c r="D31" s="165"/>
      <c r="E31" s="165"/>
      <c r="F31" s="165"/>
      <c r="G31" s="165"/>
      <c r="H31" s="165"/>
    </row>
    <row r="32" ht="12.75" customHeight="1"/>
  </sheetData>
  <sheetProtection/>
  <mergeCells count="16">
    <mergeCell ref="A8:H8"/>
    <mergeCell ref="A6:H6"/>
    <mergeCell ref="A22:H24"/>
    <mergeCell ref="B30:H30"/>
    <mergeCell ref="A28:H28"/>
    <mergeCell ref="A26:H26"/>
    <mergeCell ref="A3:M3"/>
    <mergeCell ref="A2:H2"/>
    <mergeCell ref="B20:H20"/>
    <mergeCell ref="A21:H21"/>
    <mergeCell ref="B15:H15"/>
    <mergeCell ref="A4:H4"/>
    <mergeCell ref="A7:H7"/>
    <mergeCell ref="A9:H9"/>
    <mergeCell ref="B14:H14"/>
    <mergeCell ref="A10:G10"/>
  </mergeCells>
  <printOptions/>
  <pageMargins left="0.3" right="0.23" top="1.15" bottom="1" header="0.4921259845" footer="0.4921259845"/>
  <pageSetup horizontalDpi="600" verticalDpi="600" orientation="portrait" paperSize="9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72"/>
  <sheetViews>
    <sheetView workbookViewId="0" topLeftCell="A1">
      <selection activeCell="I23" sqref="I23"/>
    </sheetView>
  </sheetViews>
  <sheetFormatPr defaultColWidth="11.57421875" defaultRowHeight="12.75"/>
  <cols>
    <col min="1" max="1" width="61.00390625" style="1" customWidth="1"/>
    <col min="2" max="2" width="15.28125" style="1" hidden="1" customWidth="1"/>
    <col min="3" max="3" width="35.8515625" style="1" customWidth="1"/>
    <col min="4" max="6" width="11.421875" style="1" customWidth="1"/>
    <col min="7" max="16384" width="11.421875" style="0" customWidth="1"/>
  </cols>
  <sheetData>
    <row r="1" spans="1:4" ht="19.5" customHeight="1">
      <c r="A1" s="39" t="s">
        <v>133</v>
      </c>
      <c r="B1" s="40"/>
      <c r="C1" s="4"/>
      <c r="D1" s="4"/>
    </row>
    <row r="2" ht="6.75" customHeight="1" thickBot="1"/>
    <row r="3" spans="1:3" ht="12.75">
      <c r="A3" s="7" t="s">
        <v>17</v>
      </c>
      <c r="B3" s="44" t="s">
        <v>2</v>
      </c>
      <c r="C3" s="45" t="s">
        <v>14</v>
      </c>
    </row>
    <row r="4" spans="1:3" ht="13.5" thickBot="1">
      <c r="A4" s="8"/>
      <c r="B4" s="43" t="s">
        <v>3</v>
      </c>
      <c r="C4" s="46" t="s">
        <v>15</v>
      </c>
    </row>
    <row r="5" spans="1:3" ht="12.75">
      <c r="A5" s="56" t="s">
        <v>10</v>
      </c>
      <c r="B5" s="9">
        <v>30</v>
      </c>
      <c r="C5" s="10">
        <f>B5*10</f>
        <v>300</v>
      </c>
    </row>
    <row r="6" spans="1:3" ht="12.75">
      <c r="A6" s="38" t="s">
        <v>11</v>
      </c>
      <c r="B6" s="12">
        <v>15</v>
      </c>
      <c r="C6" s="13">
        <f>B6*10</f>
        <v>150</v>
      </c>
    </row>
    <row r="7" spans="1:3" ht="12.75">
      <c r="A7" s="38" t="s">
        <v>88</v>
      </c>
      <c r="B7" s="14">
        <v>2</v>
      </c>
      <c r="C7" s="26">
        <v>14</v>
      </c>
    </row>
    <row r="8" spans="1:3" ht="12.75">
      <c r="A8" s="38" t="s">
        <v>12</v>
      </c>
      <c r="B8" s="14">
        <v>4</v>
      </c>
      <c r="C8" s="13">
        <f>B8*10</f>
        <v>40</v>
      </c>
    </row>
    <row r="9" spans="1:3" ht="12.75">
      <c r="A9" s="38" t="s">
        <v>56</v>
      </c>
      <c r="B9" s="14">
        <v>1</v>
      </c>
      <c r="C9" s="13">
        <f>B9*10</f>
        <v>10</v>
      </c>
    </row>
    <row r="10" spans="1:3" ht="12.75">
      <c r="A10" s="38" t="s">
        <v>86</v>
      </c>
      <c r="B10" s="12" t="s">
        <v>4</v>
      </c>
      <c r="C10" s="13">
        <v>5</v>
      </c>
    </row>
    <row r="11" spans="1:3" ht="13.5" thickBot="1">
      <c r="A11" s="19" t="s">
        <v>13</v>
      </c>
      <c r="B11" s="15">
        <v>4</v>
      </c>
      <c r="C11" s="16">
        <f>B11*10</f>
        <v>40</v>
      </c>
    </row>
    <row r="12" spans="1:3" ht="12.75">
      <c r="A12" s="42"/>
      <c r="C12" s="2"/>
    </row>
    <row r="13" spans="1:4" ht="19.5" customHeight="1">
      <c r="A13" s="41" t="s">
        <v>16</v>
      </c>
      <c r="B13" s="17"/>
      <c r="C13" s="17"/>
      <c r="D13" s="17"/>
    </row>
    <row r="14" spans="1:4" ht="4.5" customHeight="1" thickBot="1">
      <c r="A14" s="18"/>
      <c r="B14" s="18"/>
      <c r="C14" s="18"/>
      <c r="D14" s="18"/>
    </row>
    <row r="15" spans="1:3" ht="15" customHeight="1">
      <c r="A15" s="70" t="s">
        <v>17</v>
      </c>
      <c r="B15" s="51" t="s">
        <v>2</v>
      </c>
      <c r="C15" s="48" t="s">
        <v>14</v>
      </c>
    </row>
    <row r="16" spans="1:3" ht="13.5" thickBot="1">
      <c r="A16" s="47"/>
      <c r="B16" s="52" t="s">
        <v>3</v>
      </c>
      <c r="C16" s="49" t="s">
        <v>18</v>
      </c>
    </row>
    <row r="17" spans="1:3" ht="12.75">
      <c r="A17" s="57" t="s">
        <v>19</v>
      </c>
      <c r="B17" s="53">
        <v>30</v>
      </c>
      <c r="C17" s="55">
        <v>600</v>
      </c>
    </row>
    <row r="18" spans="1:3" ht="12.75">
      <c r="A18" s="57" t="s">
        <v>20</v>
      </c>
      <c r="B18" s="53"/>
      <c r="C18" s="55">
        <v>4</v>
      </c>
    </row>
    <row r="19" spans="1:6" s="24" customFormat="1" ht="12.75">
      <c r="A19" s="20" t="s">
        <v>21</v>
      </c>
      <c r="B19" s="54">
        <v>14</v>
      </c>
      <c r="C19" s="22">
        <v>400</v>
      </c>
      <c r="D19" s="1"/>
      <c r="E19" s="1"/>
      <c r="F19" s="23"/>
    </row>
    <row r="20" spans="1:4" ht="12.75">
      <c r="A20" s="38" t="s">
        <v>86</v>
      </c>
      <c r="B20" s="54">
        <v>1</v>
      </c>
      <c r="C20" s="22">
        <v>10</v>
      </c>
      <c r="D20" s="4"/>
    </row>
    <row r="21" spans="1:4" ht="12.75">
      <c r="A21" s="38" t="s">
        <v>11</v>
      </c>
      <c r="B21" s="54">
        <v>20</v>
      </c>
      <c r="C21" s="22">
        <v>300</v>
      </c>
      <c r="D21" s="4"/>
    </row>
    <row r="22" spans="1:3" ht="12.75">
      <c r="A22" s="38" t="s">
        <v>22</v>
      </c>
      <c r="B22" s="54">
        <v>36</v>
      </c>
      <c r="C22" s="22">
        <v>250</v>
      </c>
    </row>
    <row r="23" spans="1:3" ht="12.75">
      <c r="A23" s="179" t="s">
        <v>9</v>
      </c>
      <c r="B23" s="180"/>
      <c r="C23" s="22">
        <v>2</v>
      </c>
    </row>
    <row r="24" spans="1:3" ht="12.75">
      <c r="A24" s="38" t="s">
        <v>88</v>
      </c>
      <c r="B24" s="54">
        <v>1</v>
      </c>
      <c r="C24" s="22">
        <v>45</v>
      </c>
    </row>
    <row r="25" spans="1:3" ht="12.75">
      <c r="A25" s="38" t="s">
        <v>12</v>
      </c>
      <c r="B25" s="54">
        <v>4</v>
      </c>
      <c r="C25" s="22">
        <v>80</v>
      </c>
    </row>
    <row r="26" spans="1:3" ht="12.75">
      <c r="A26" s="11" t="s">
        <v>23</v>
      </c>
      <c r="B26" s="54">
        <v>1</v>
      </c>
      <c r="C26" s="22">
        <v>1</v>
      </c>
    </row>
    <row r="27" spans="1:3" ht="12.75">
      <c r="A27" s="11" t="s">
        <v>24</v>
      </c>
      <c r="B27" s="54">
        <v>10</v>
      </c>
      <c r="C27" s="22">
        <v>100</v>
      </c>
    </row>
    <row r="28" spans="1:3" ht="14.25" customHeight="1">
      <c r="A28" s="32" t="s">
        <v>25</v>
      </c>
      <c r="B28" s="54"/>
      <c r="C28" s="22">
        <v>2</v>
      </c>
    </row>
    <row r="29" spans="1:3" ht="14.25" customHeight="1">
      <c r="A29" s="32"/>
      <c r="B29" s="54"/>
      <c r="C29" s="22"/>
    </row>
    <row r="30" spans="1:6" s="27" customFormat="1" ht="12.75">
      <c r="A30" s="25" t="s">
        <v>103</v>
      </c>
      <c r="B30" s="54">
        <v>10</v>
      </c>
      <c r="C30" s="26">
        <v>100</v>
      </c>
      <c r="D30" s="28"/>
      <c r="E30" s="4"/>
      <c r="F30" s="4"/>
    </row>
    <row r="31" spans="1:4" ht="12.75">
      <c r="A31" s="29" t="s">
        <v>104</v>
      </c>
      <c r="B31" s="54">
        <v>24</v>
      </c>
      <c r="C31" s="22">
        <v>460</v>
      </c>
      <c r="D31" s="30"/>
    </row>
    <row r="32" spans="1:4" ht="12.75">
      <c r="A32" s="29" t="s">
        <v>26</v>
      </c>
      <c r="B32" s="54">
        <v>4</v>
      </c>
      <c r="C32" s="22">
        <v>3</v>
      </c>
      <c r="D32" s="28"/>
    </row>
    <row r="33" spans="1:4" ht="12.75">
      <c r="A33" s="11" t="s">
        <v>27</v>
      </c>
      <c r="B33" s="54">
        <v>1</v>
      </c>
      <c r="C33" s="22">
        <v>5</v>
      </c>
      <c r="D33" s="31"/>
    </row>
    <row r="34" spans="1:4" ht="12.75">
      <c r="A34" s="11" t="s">
        <v>105</v>
      </c>
      <c r="B34" s="54"/>
      <c r="C34" s="22">
        <v>5</v>
      </c>
      <c r="D34" s="31"/>
    </row>
    <row r="35" spans="1:4" s="6" customFormat="1" ht="12.75">
      <c r="A35" s="11" t="s">
        <v>28</v>
      </c>
      <c r="B35" s="54">
        <v>1</v>
      </c>
      <c r="C35" s="22">
        <v>10</v>
      </c>
      <c r="D35" s="50"/>
    </row>
    <row r="36" spans="1:4" ht="12.75">
      <c r="A36" s="32" t="s">
        <v>29</v>
      </c>
      <c r="B36" s="54"/>
      <c r="C36" s="26">
        <v>420</v>
      </c>
      <c r="D36" s="28"/>
    </row>
    <row r="37" spans="1:3" ht="17.25" customHeight="1">
      <c r="A37" s="5"/>
      <c r="B37" s="3"/>
      <c r="C37" s="22"/>
    </row>
    <row r="38" spans="1:6" ht="14.25" customHeight="1">
      <c r="A38" s="25" t="s">
        <v>30</v>
      </c>
      <c r="B38" s="54"/>
      <c r="C38" s="22">
        <v>15</v>
      </c>
      <c r="D38" s="33"/>
      <c r="E38" s="2"/>
      <c r="F38" s="2"/>
    </row>
    <row r="39" spans="1:6" ht="12.75" customHeight="1">
      <c r="A39" s="25" t="s">
        <v>31</v>
      </c>
      <c r="B39" s="54">
        <v>4</v>
      </c>
      <c r="C39" s="22">
        <v>35</v>
      </c>
      <c r="D39" s="33"/>
      <c r="E39" s="2"/>
      <c r="F39" s="2"/>
    </row>
    <row r="40" spans="1:6" ht="12.75" customHeight="1">
      <c r="A40" s="25" t="s">
        <v>32</v>
      </c>
      <c r="B40" s="54"/>
      <c r="C40" s="22">
        <v>120</v>
      </c>
      <c r="D40" s="33"/>
      <c r="E40" s="2"/>
      <c r="F40" s="2"/>
    </row>
    <row r="41" spans="1:6" ht="17.25" customHeight="1">
      <c r="A41" s="25"/>
      <c r="B41" s="54"/>
      <c r="C41" s="22"/>
      <c r="D41" s="33"/>
      <c r="E41" s="2"/>
      <c r="F41" s="2"/>
    </row>
    <row r="42" spans="1:3" ht="16.5" customHeight="1">
      <c r="A42" s="38" t="s">
        <v>56</v>
      </c>
      <c r="B42" s="54">
        <v>1</v>
      </c>
      <c r="C42" s="22">
        <v>15</v>
      </c>
    </row>
    <row r="43" spans="1:3" ht="15" customHeight="1">
      <c r="A43" s="11" t="s">
        <v>33</v>
      </c>
      <c r="B43" s="60"/>
      <c r="C43" s="22">
        <v>25</v>
      </c>
    </row>
    <row r="44" spans="1:3" ht="15" customHeight="1">
      <c r="A44" s="59"/>
      <c r="B44" s="60"/>
      <c r="C44" s="34"/>
    </row>
    <row r="45" spans="1:3" ht="14.25" customHeight="1">
      <c r="A45" s="59" t="s">
        <v>39</v>
      </c>
      <c r="B45" s="60"/>
      <c r="C45" s="22">
        <v>100</v>
      </c>
    </row>
    <row r="46" spans="1:3" ht="12.75">
      <c r="A46" s="59" t="s">
        <v>45</v>
      </c>
      <c r="B46" s="60"/>
      <c r="C46" s="22">
        <v>5</v>
      </c>
    </row>
    <row r="47" spans="1:3" ht="12.75">
      <c r="A47" s="61" t="s">
        <v>34</v>
      </c>
      <c r="B47" s="35"/>
      <c r="C47" s="36">
        <v>200</v>
      </c>
    </row>
    <row r="48" spans="1:3" ht="12.75">
      <c r="A48" s="62" t="s">
        <v>40</v>
      </c>
      <c r="B48" s="63"/>
      <c r="C48" s="26">
        <v>400</v>
      </c>
    </row>
    <row r="49" spans="1:3" ht="12">
      <c r="A49" s="58" t="s">
        <v>41</v>
      </c>
      <c r="B49" s="63"/>
      <c r="C49" s="26">
        <v>320</v>
      </c>
    </row>
    <row r="50" spans="1:3" ht="12">
      <c r="A50" s="62" t="s">
        <v>42</v>
      </c>
      <c r="B50" s="63"/>
      <c r="C50" s="22">
        <v>10</v>
      </c>
    </row>
    <row r="51" spans="1:3" ht="12">
      <c r="A51" s="62" t="s">
        <v>43</v>
      </c>
      <c r="B51" s="63"/>
      <c r="C51" s="26">
        <v>2</v>
      </c>
    </row>
    <row r="52" spans="1:3" ht="12">
      <c r="A52" s="62" t="s">
        <v>57</v>
      </c>
      <c r="B52" s="63"/>
      <c r="C52" s="26">
        <v>400</v>
      </c>
    </row>
    <row r="53" spans="1:3" ht="12">
      <c r="A53" s="62" t="s">
        <v>46</v>
      </c>
      <c r="B53" s="63"/>
      <c r="C53" s="26">
        <v>400</v>
      </c>
    </row>
    <row r="54" spans="1:3" ht="12">
      <c r="A54" s="62" t="s">
        <v>44</v>
      </c>
      <c r="B54" s="63"/>
      <c r="C54" s="22">
        <v>20</v>
      </c>
    </row>
    <row r="55" spans="1:3" ht="12">
      <c r="A55" s="62" t="s">
        <v>58</v>
      </c>
      <c r="B55" s="63"/>
      <c r="C55" s="22">
        <v>20</v>
      </c>
    </row>
    <row r="56" spans="1:3" ht="12">
      <c r="A56" s="62" t="s">
        <v>48</v>
      </c>
      <c r="B56" s="63"/>
      <c r="C56" s="22">
        <v>120</v>
      </c>
    </row>
    <row r="57" spans="1:3" ht="12">
      <c r="A57" s="62" t="s">
        <v>47</v>
      </c>
      <c r="B57" s="63"/>
      <c r="C57" s="22">
        <v>25</v>
      </c>
    </row>
    <row r="58" spans="1:3" ht="12">
      <c r="A58" s="62" t="s">
        <v>38</v>
      </c>
      <c r="B58" s="63"/>
      <c r="C58" s="22">
        <v>2</v>
      </c>
    </row>
    <row r="59" spans="1:3" ht="12">
      <c r="A59" s="62" t="s">
        <v>37</v>
      </c>
      <c r="B59" s="63"/>
      <c r="C59" s="22">
        <v>2</v>
      </c>
    </row>
    <row r="60" spans="1:3" ht="12">
      <c r="A60" s="181" t="s">
        <v>59</v>
      </c>
      <c r="B60" s="182"/>
      <c r="C60" s="22">
        <v>5</v>
      </c>
    </row>
    <row r="61" spans="1:3" ht="12">
      <c r="A61" s="62" t="s">
        <v>52</v>
      </c>
      <c r="B61" s="63"/>
      <c r="C61" s="22">
        <v>1</v>
      </c>
    </row>
    <row r="62" spans="1:3" ht="12">
      <c r="A62" s="62" t="s">
        <v>36</v>
      </c>
      <c r="B62" s="63"/>
      <c r="C62" s="22">
        <v>1</v>
      </c>
    </row>
    <row r="63" spans="1:3" ht="12">
      <c r="A63" s="157" t="s">
        <v>54</v>
      </c>
      <c r="B63" s="156"/>
      <c r="C63" s="22">
        <v>100</v>
      </c>
    </row>
    <row r="64" spans="1:6" s="27" customFormat="1" ht="13.5" customHeight="1">
      <c r="A64" s="62" t="s">
        <v>53</v>
      </c>
      <c r="B64" s="37"/>
      <c r="C64" s="22">
        <v>10</v>
      </c>
      <c r="D64" s="4"/>
      <c r="E64" s="4"/>
      <c r="F64" s="4"/>
    </row>
    <row r="65" spans="1:6" s="27" customFormat="1" ht="12">
      <c r="A65" s="62" t="s">
        <v>50</v>
      </c>
      <c r="B65" s="37"/>
      <c r="C65" s="22">
        <v>400</v>
      </c>
      <c r="D65" s="4"/>
      <c r="E65" s="4"/>
      <c r="F65" s="4"/>
    </row>
    <row r="66" spans="1:6" s="27" customFormat="1" ht="12">
      <c r="A66" s="62" t="s">
        <v>49</v>
      </c>
      <c r="B66" s="63"/>
      <c r="C66" s="22">
        <v>1</v>
      </c>
      <c r="D66" s="4"/>
      <c r="E66" s="4"/>
      <c r="F66" s="4"/>
    </row>
    <row r="67" spans="1:6" s="27" customFormat="1" ht="12">
      <c r="A67" s="64" t="s">
        <v>35</v>
      </c>
      <c r="B67" s="37"/>
      <c r="C67" s="26">
        <v>1</v>
      </c>
      <c r="D67" s="4"/>
      <c r="E67" s="4"/>
      <c r="F67" s="4"/>
    </row>
    <row r="68" spans="1:6" s="27" customFormat="1" ht="12">
      <c r="A68" s="80" t="s">
        <v>55</v>
      </c>
      <c r="B68" s="37"/>
      <c r="C68" s="26">
        <v>1</v>
      </c>
      <c r="D68" s="4"/>
      <c r="E68" s="4"/>
      <c r="F68" s="4"/>
    </row>
    <row r="69" spans="1:3" ht="12">
      <c r="A69" s="64" t="s">
        <v>51</v>
      </c>
      <c r="B69" s="37"/>
      <c r="C69" s="26">
        <v>1</v>
      </c>
    </row>
    <row r="70" spans="1:3" ht="12" hidden="1">
      <c r="A70" s="64" t="s">
        <v>5</v>
      </c>
      <c r="B70" s="37"/>
      <c r="C70" s="26">
        <v>1</v>
      </c>
    </row>
    <row r="71" spans="1:3" ht="0.75" customHeight="1">
      <c r="A71" s="65" t="s">
        <v>6</v>
      </c>
      <c r="B71" s="37"/>
      <c r="C71" s="21">
        <v>1</v>
      </c>
    </row>
    <row r="72" spans="1:3" s="23" customFormat="1" ht="12">
      <c r="A72" s="81" t="s">
        <v>131</v>
      </c>
      <c r="B72" s="82"/>
      <c r="C72" s="83"/>
    </row>
  </sheetData>
  <sheetProtection password="CA57" sheet="1" objects="1" scenarios="1"/>
  <mergeCells count="2">
    <mergeCell ref="A23:B23"/>
    <mergeCell ref="A60:B60"/>
  </mergeCells>
  <printOptions/>
  <pageMargins left="0.22" right="0.75" top="1" bottom="1" header="0.4921259845" footer="0.4921259845"/>
  <pageSetup horizontalDpi="600" verticalDpi="600" orientation="portrait" paperSize="9" scale="77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112"/>
  <sheetViews>
    <sheetView zoomScale="75" zoomScaleNormal="75" workbookViewId="0" topLeftCell="A1">
      <selection activeCell="P22" sqref="P22"/>
    </sheetView>
  </sheetViews>
  <sheetFormatPr defaultColWidth="8.8515625" defaultRowHeight="12.75"/>
  <cols>
    <col min="1" max="1" width="40.421875" style="68" customWidth="1"/>
    <col min="2" max="2" width="30.8515625" style="68" customWidth="1"/>
    <col min="3" max="3" width="24.28125" style="130" customWidth="1"/>
    <col min="4" max="4" width="21.421875" style="68" customWidth="1"/>
    <col min="5" max="5" width="7.28125" style="68" customWidth="1"/>
    <col min="6" max="6" width="19.140625" style="130" customWidth="1"/>
    <col min="7" max="7" width="17.8515625" style="68" customWidth="1"/>
    <col min="8" max="16384" width="8.8515625" style="68" customWidth="1"/>
  </cols>
  <sheetData>
    <row r="1" spans="1:5" ht="27" customHeight="1">
      <c r="A1" s="200" t="s">
        <v>144</v>
      </c>
      <c r="B1" s="200"/>
      <c r="C1" s="200"/>
      <c r="D1" s="200"/>
      <c r="E1" s="200"/>
    </row>
    <row r="2" ht="8.25" customHeight="1"/>
    <row r="3" spans="1:4" ht="15.75">
      <c r="A3" s="201" t="s">
        <v>91</v>
      </c>
      <c r="B3" s="202"/>
      <c r="C3" s="98" t="s">
        <v>60</v>
      </c>
      <c r="D3" s="106">
        <v>500</v>
      </c>
    </row>
    <row r="4" spans="1:5" ht="15.75">
      <c r="A4" s="200" t="s">
        <v>137</v>
      </c>
      <c r="B4" s="190"/>
      <c r="C4" s="98" t="s">
        <v>0</v>
      </c>
      <c r="D4" s="107">
        <v>0.25</v>
      </c>
      <c r="E4" s="69"/>
    </row>
    <row r="5" spans="1:5" ht="15.75">
      <c r="A5" s="200" t="s">
        <v>143</v>
      </c>
      <c r="B5" s="190"/>
      <c r="C5" s="98" t="s">
        <v>0</v>
      </c>
      <c r="D5" s="107">
        <v>0.1</v>
      </c>
      <c r="E5" s="69"/>
    </row>
    <row r="6" spans="1:4" ht="15.75">
      <c r="A6" s="113"/>
      <c r="B6" s="113"/>
      <c r="C6" s="131"/>
      <c r="D6" s="108"/>
    </row>
    <row r="7" spans="1:4" ht="15.75">
      <c r="A7" s="189" t="s">
        <v>61</v>
      </c>
      <c r="B7" s="190"/>
      <c r="C7" s="109" t="s">
        <v>7</v>
      </c>
      <c r="D7" s="110"/>
    </row>
    <row r="8" spans="1:5" ht="15.75">
      <c r="A8" s="191" t="s">
        <v>62</v>
      </c>
      <c r="B8" s="192"/>
      <c r="C8" s="132">
        <v>225657</v>
      </c>
      <c r="D8" s="111"/>
      <c r="E8" s="69"/>
    </row>
    <row r="9" spans="1:4" ht="15.75">
      <c r="A9" s="191" t="s">
        <v>63</v>
      </c>
      <c r="B9" s="192"/>
      <c r="C9" s="85">
        <f>D3/100000*C8</f>
        <v>1128.285</v>
      </c>
      <c r="D9" s="84"/>
    </row>
    <row r="10" spans="1:4" ht="15.75">
      <c r="A10" s="191" t="s">
        <v>92</v>
      </c>
      <c r="B10" s="192"/>
      <c r="C10" s="112">
        <v>112</v>
      </c>
      <c r="D10" s="113"/>
    </row>
    <row r="11" spans="1:4" ht="15.75">
      <c r="A11" s="191" t="s">
        <v>64</v>
      </c>
      <c r="B11" s="192"/>
      <c r="C11" s="85">
        <f>C9-C10</f>
        <v>1016.2850000000001</v>
      </c>
      <c r="D11" s="114"/>
    </row>
    <row r="12" spans="1:4" ht="15.75">
      <c r="A12" s="193" t="s">
        <v>138</v>
      </c>
      <c r="B12" s="192"/>
      <c r="C12" s="115">
        <f>C11*D4</f>
        <v>254.07125000000002</v>
      </c>
      <c r="D12" s="116"/>
    </row>
    <row r="13" spans="1:17" s="67" customFormat="1" ht="15.75">
      <c r="A13" s="189" t="s">
        <v>139</v>
      </c>
      <c r="B13" s="192"/>
      <c r="C13" s="133">
        <f>C11+C12</f>
        <v>1270.35625</v>
      </c>
      <c r="D13" s="84"/>
      <c r="F13" s="66"/>
      <c r="Q13" s="162"/>
    </row>
    <row r="14" spans="1:6" s="67" customFormat="1" ht="15.75">
      <c r="A14" s="189" t="s">
        <v>140</v>
      </c>
      <c r="B14" s="192"/>
      <c r="C14" s="85">
        <f>C13-C15</f>
        <v>1143.320625</v>
      </c>
      <c r="D14" s="84"/>
      <c r="F14" s="66"/>
    </row>
    <row r="15" spans="1:6" s="67" customFormat="1" ht="15.75">
      <c r="A15" s="189" t="s">
        <v>141</v>
      </c>
      <c r="B15" s="192"/>
      <c r="C15" s="85">
        <f>SUM(C13*D5)</f>
        <v>127.03562500000001</v>
      </c>
      <c r="D15" s="84"/>
      <c r="F15" s="66"/>
    </row>
    <row r="16" spans="6:7" ht="16.5" customHeight="1">
      <c r="F16" s="228" t="s">
        <v>128</v>
      </c>
      <c r="G16" s="229"/>
    </row>
    <row r="17" spans="1:7" ht="18.75" customHeight="1">
      <c r="A17" s="205" t="s">
        <v>134</v>
      </c>
      <c r="B17" s="205"/>
      <c r="C17" s="205"/>
      <c r="D17" s="205"/>
      <c r="E17" s="205"/>
      <c r="F17" s="187" t="s">
        <v>1</v>
      </c>
      <c r="G17" s="188"/>
    </row>
    <row r="18" spans="1:7" s="69" customFormat="1" ht="16.5" customHeight="1" thickBot="1">
      <c r="A18" s="86"/>
      <c r="B18" s="86"/>
      <c r="C18" s="87"/>
      <c r="D18" s="86"/>
      <c r="F18" s="183" t="s">
        <v>66</v>
      </c>
      <c r="G18" s="184"/>
    </row>
    <row r="19" spans="2:7" ht="19.5" customHeight="1" thickBot="1">
      <c r="B19" s="134" t="s">
        <v>70</v>
      </c>
      <c r="C19" s="135" t="s">
        <v>15</v>
      </c>
      <c r="D19" s="92" t="s">
        <v>69</v>
      </c>
      <c r="F19" s="98" t="s">
        <v>68</v>
      </c>
      <c r="G19" s="98" t="s">
        <v>67</v>
      </c>
    </row>
    <row r="20" spans="1:7" ht="15.75">
      <c r="A20" s="93" t="s">
        <v>71</v>
      </c>
      <c r="B20" s="94">
        <v>30</v>
      </c>
      <c r="C20" s="95">
        <v>300</v>
      </c>
      <c r="D20" s="88">
        <f aca="true" t="shared" si="0" ref="D20:D26">SUM(C20/10)*$C$14</f>
        <v>34299.61875</v>
      </c>
      <c r="F20" s="73">
        <v>0.03</v>
      </c>
      <c r="G20" s="136">
        <f aca="true" t="shared" si="1" ref="G20:G26">F20*D20</f>
        <v>1028.9885625</v>
      </c>
    </row>
    <row r="21" spans="1:7" ht="15.75">
      <c r="A21" s="96" t="s">
        <v>72</v>
      </c>
      <c r="B21" s="97">
        <v>15</v>
      </c>
      <c r="C21" s="98">
        <f>B21*10</f>
        <v>150</v>
      </c>
      <c r="D21" s="89">
        <f t="shared" si="0"/>
        <v>17149.809375</v>
      </c>
      <c r="F21" s="73">
        <v>0.07</v>
      </c>
      <c r="G21" s="136">
        <f t="shared" si="1"/>
        <v>1200.4866562500001</v>
      </c>
    </row>
    <row r="22" spans="1:7" ht="15.75">
      <c r="A22" s="99" t="s">
        <v>94</v>
      </c>
      <c r="B22" s="100">
        <v>2</v>
      </c>
      <c r="C22" s="101">
        <v>14</v>
      </c>
      <c r="D22" s="90">
        <f t="shared" si="0"/>
        <v>1600.648875</v>
      </c>
      <c r="F22" s="73">
        <v>0.024</v>
      </c>
      <c r="G22" s="136">
        <f t="shared" si="1"/>
        <v>38.415573</v>
      </c>
    </row>
    <row r="23" spans="1:7" ht="15.75">
      <c r="A23" s="96" t="s">
        <v>73</v>
      </c>
      <c r="B23" s="102">
        <v>4</v>
      </c>
      <c r="C23" s="98">
        <f>B23*10</f>
        <v>40</v>
      </c>
      <c r="D23" s="89">
        <f t="shared" si="0"/>
        <v>4573.2825</v>
      </c>
      <c r="F23" s="73">
        <v>0.09</v>
      </c>
      <c r="G23" s="136">
        <f t="shared" si="1"/>
        <v>411.59542500000003</v>
      </c>
    </row>
    <row r="24" spans="1:7" ht="15.75">
      <c r="A24" s="96" t="s">
        <v>93</v>
      </c>
      <c r="B24" s="102">
        <v>1</v>
      </c>
      <c r="C24" s="98">
        <f>B24*10</f>
        <v>10</v>
      </c>
      <c r="D24" s="89">
        <f t="shared" si="0"/>
        <v>1143.320625</v>
      </c>
      <c r="F24" s="73">
        <v>0.33</v>
      </c>
      <c r="G24" s="136">
        <f t="shared" si="1"/>
        <v>377.29580625000006</v>
      </c>
    </row>
    <row r="25" spans="1:7" ht="15.75">
      <c r="A25" s="96" t="s">
        <v>75</v>
      </c>
      <c r="B25" s="97"/>
      <c r="C25" s="98">
        <v>5</v>
      </c>
      <c r="D25" s="89">
        <f t="shared" si="0"/>
        <v>571.6603125</v>
      </c>
      <c r="F25" s="73">
        <v>0.68</v>
      </c>
      <c r="G25" s="136">
        <f t="shared" si="1"/>
        <v>388.72901250000007</v>
      </c>
    </row>
    <row r="26" spans="1:7" ht="16.5" thickBot="1">
      <c r="A26" s="103" t="s">
        <v>74</v>
      </c>
      <c r="B26" s="104">
        <v>4</v>
      </c>
      <c r="C26" s="105">
        <v>40</v>
      </c>
      <c r="D26" s="91">
        <f t="shared" si="0"/>
        <v>4573.2825</v>
      </c>
      <c r="F26" s="73">
        <v>0.002</v>
      </c>
      <c r="G26" s="136">
        <f t="shared" si="1"/>
        <v>9.146565</v>
      </c>
    </row>
    <row r="27" ht="8.25" customHeight="1"/>
    <row r="28" spans="1:7" ht="18.75" customHeight="1" thickBot="1">
      <c r="A28" s="194" t="s">
        <v>76</v>
      </c>
      <c r="B28" s="194"/>
      <c r="C28" s="194"/>
      <c r="D28" s="194"/>
      <c r="E28" s="194"/>
      <c r="F28" s="87"/>
      <c r="G28" s="69"/>
    </row>
    <row r="29" spans="1:7" ht="16.5" customHeight="1" thickBot="1">
      <c r="A29" s="117"/>
      <c r="B29" s="118"/>
      <c r="C29" s="119"/>
      <c r="D29" s="120"/>
      <c r="E29" s="121"/>
      <c r="F29" s="183" t="s">
        <v>77</v>
      </c>
      <c r="G29" s="184"/>
    </row>
    <row r="30" spans="1:7" ht="15.75">
      <c r="A30" s="189"/>
      <c r="B30" s="189"/>
      <c r="C30" s="161" t="s">
        <v>18</v>
      </c>
      <c r="D30" s="92" t="s">
        <v>69</v>
      </c>
      <c r="E30" s="137"/>
      <c r="F30" s="98" t="s">
        <v>68</v>
      </c>
      <c r="G30" s="98" t="s">
        <v>67</v>
      </c>
    </row>
    <row r="31" spans="1:7" ht="15.75">
      <c r="A31" s="195" t="s">
        <v>78</v>
      </c>
      <c r="B31" s="196"/>
      <c r="C31" s="138">
        <v>600</v>
      </c>
      <c r="D31" s="89">
        <f aca="true" t="shared" si="2" ref="D31:D42">SUM(C31/20)*$C$15</f>
        <v>3811.0687500000004</v>
      </c>
      <c r="E31" s="126"/>
      <c r="F31" s="73">
        <v>0.03</v>
      </c>
      <c r="G31" s="136">
        <f aca="true" t="shared" si="3" ref="G31:G41">F31*D31</f>
        <v>114.3320625</v>
      </c>
    </row>
    <row r="32" spans="1:7" ht="15.75">
      <c r="A32" s="139" t="s">
        <v>95</v>
      </c>
      <c r="B32" s="139"/>
      <c r="C32" s="140">
        <v>4</v>
      </c>
      <c r="D32" s="89">
        <f t="shared" si="2"/>
        <v>25.407125000000004</v>
      </c>
      <c r="E32" s="126"/>
      <c r="F32" s="73">
        <v>1.1</v>
      </c>
      <c r="G32" s="136">
        <f t="shared" si="3"/>
        <v>27.947837500000006</v>
      </c>
    </row>
    <row r="33" spans="1:7" ht="15.75">
      <c r="A33" s="208" t="s">
        <v>79</v>
      </c>
      <c r="B33" s="209"/>
      <c r="C33" s="138">
        <v>400</v>
      </c>
      <c r="D33" s="89">
        <f t="shared" si="2"/>
        <v>2540.7125</v>
      </c>
      <c r="E33" s="126"/>
      <c r="F33" s="73">
        <v>0.15</v>
      </c>
      <c r="G33" s="136">
        <f t="shared" si="3"/>
        <v>381.106875</v>
      </c>
    </row>
    <row r="34" spans="1:7" ht="15.75">
      <c r="A34" s="185" t="s">
        <v>80</v>
      </c>
      <c r="B34" s="186"/>
      <c r="C34" s="138">
        <v>10</v>
      </c>
      <c r="D34" s="89">
        <f t="shared" si="2"/>
        <v>63.517812500000005</v>
      </c>
      <c r="E34" s="126"/>
      <c r="F34" s="73">
        <v>0.68</v>
      </c>
      <c r="G34" s="136">
        <f t="shared" si="3"/>
        <v>43.19211250000001</v>
      </c>
    </row>
    <row r="35" spans="1:7" ht="15.75">
      <c r="A35" s="185" t="s">
        <v>87</v>
      </c>
      <c r="B35" s="186"/>
      <c r="C35" s="138">
        <v>300</v>
      </c>
      <c r="D35" s="89">
        <f t="shared" si="2"/>
        <v>1905.5343750000002</v>
      </c>
      <c r="E35" s="126"/>
      <c r="F35" s="73">
        <v>0.07</v>
      </c>
      <c r="G35" s="136">
        <f t="shared" si="3"/>
        <v>133.38740625000003</v>
      </c>
    </row>
    <row r="36" spans="1:7" ht="15.75">
      <c r="A36" s="185" t="s">
        <v>89</v>
      </c>
      <c r="B36" s="186"/>
      <c r="C36" s="141">
        <v>250</v>
      </c>
      <c r="D36" s="89">
        <f t="shared" si="2"/>
        <v>1587.9453125000002</v>
      </c>
      <c r="E36" s="126"/>
      <c r="F36" s="73">
        <v>0.04</v>
      </c>
      <c r="G36" s="136">
        <f t="shared" si="3"/>
        <v>63.51781250000001</v>
      </c>
    </row>
    <row r="37" spans="1:7" ht="15.75">
      <c r="A37" s="142" t="s">
        <v>96</v>
      </c>
      <c r="B37" s="142"/>
      <c r="C37" s="138">
        <v>2</v>
      </c>
      <c r="D37" s="89">
        <f t="shared" si="2"/>
        <v>12.703562500000002</v>
      </c>
      <c r="E37" s="126"/>
      <c r="F37" s="73">
        <v>0.7</v>
      </c>
      <c r="G37" s="136">
        <f t="shared" si="3"/>
        <v>8.892493750000002</v>
      </c>
    </row>
    <row r="38" spans="1:7" ht="15.75">
      <c r="A38" s="185" t="s">
        <v>102</v>
      </c>
      <c r="B38" s="186"/>
      <c r="C38" s="138">
        <v>45</v>
      </c>
      <c r="D38" s="89">
        <f t="shared" si="2"/>
        <v>285.83015625</v>
      </c>
      <c r="E38" s="126"/>
      <c r="F38" s="73">
        <v>0.024</v>
      </c>
      <c r="G38" s="136">
        <f t="shared" si="3"/>
        <v>6.85992375</v>
      </c>
    </row>
    <row r="39" spans="1:7" ht="15.75">
      <c r="A39" s="185" t="s">
        <v>81</v>
      </c>
      <c r="B39" s="209"/>
      <c r="C39" s="138">
        <v>80</v>
      </c>
      <c r="D39" s="89">
        <f t="shared" si="2"/>
        <v>508.14250000000004</v>
      </c>
      <c r="E39" s="126"/>
      <c r="F39" s="73">
        <v>0.09</v>
      </c>
      <c r="G39" s="136">
        <f t="shared" si="3"/>
        <v>45.732825000000005</v>
      </c>
    </row>
    <row r="40" spans="1:7" ht="15.75">
      <c r="A40" s="143" t="s">
        <v>97</v>
      </c>
      <c r="B40" s="143"/>
      <c r="C40" s="141">
        <v>1</v>
      </c>
      <c r="D40" s="89">
        <f t="shared" si="2"/>
        <v>6.351781250000001</v>
      </c>
      <c r="E40" s="126"/>
      <c r="F40" s="73">
        <v>4.87</v>
      </c>
      <c r="G40" s="136">
        <f t="shared" si="3"/>
        <v>30.933174687500006</v>
      </c>
    </row>
    <row r="41" spans="1:7" ht="15.75">
      <c r="A41" s="185" t="s">
        <v>83</v>
      </c>
      <c r="B41" s="186"/>
      <c r="C41" s="141">
        <v>100</v>
      </c>
      <c r="D41" s="89">
        <f t="shared" si="2"/>
        <v>635.178125</v>
      </c>
      <c r="E41" s="126"/>
      <c r="F41" s="73">
        <v>0.02</v>
      </c>
      <c r="G41" s="136">
        <f t="shared" si="3"/>
        <v>12.7035625</v>
      </c>
    </row>
    <row r="42" spans="1:7" ht="15.75">
      <c r="A42" s="199" t="s">
        <v>82</v>
      </c>
      <c r="B42" s="196"/>
      <c r="C42" s="141">
        <v>2</v>
      </c>
      <c r="D42" s="89">
        <f t="shared" si="2"/>
        <v>12.703562500000002</v>
      </c>
      <c r="E42" s="126"/>
      <c r="F42" s="73"/>
      <c r="G42" s="136"/>
    </row>
    <row r="43" spans="1:7" ht="6" customHeight="1">
      <c r="A43" s="206"/>
      <c r="B43" s="207"/>
      <c r="C43" s="138"/>
      <c r="D43" s="122"/>
      <c r="E43" s="126"/>
      <c r="F43" s="141"/>
      <c r="G43" s="144"/>
    </row>
    <row r="44" spans="1:7" ht="15.75" customHeight="1">
      <c r="A44" s="199" t="s">
        <v>84</v>
      </c>
      <c r="B44" s="196"/>
      <c r="C44" s="138">
        <v>100</v>
      </c>
      <c r="D44" s="123">
        <f aca="true" t="shared" si="4" ref="D44:D50">SUM(C44/20)*$C$15</f>
        <v>635.178125</v>
      </c>
      <c r="E44" s="126"/>
      <c r="F44" s="145">
        <v>0.627</v>
      </c>
      <c r="G44" s="136">
        <f aca="true" t="shared" si="5" ref="G44:G50">F44*D44</f>
        <v>398.256684375</v>
      </c>
    </row>
    <row r="45" spans="1:7" ht="15.75">
      <c r="A45" s="185" t="s">
        <v>100</v>
      </c>
      <c r="B45" s="186"/>
      <c r="C45" s="138">
        <v>460</v>
      </c>
      <c r="D45" s="89">
        <f t="shared" si="4"/>
        <v>2921.819375</v>
      </c>
      <c r="E45" s="126"/>
      <c r="F45" s="73">
        <v>0.376</v>
      </c>
      <c r="G45" s="136">
        <f t="shared" si="5"/>
        <v>1098.604085</v>
      </c>
    </row>
    <row r="46" spans="1:7" ht="15.75">
      <c r="A46" s="185" t="s">
        <v>85</v>
      </c>
      <c r="B46" s="186"/>
      <c r="C46" s="138">
        <v>3</v>
      </c>
      <c r="D46" s="89">
        <f t="shared" si="4"/>
        <v>19.055343750000002</v>
      </c>
      <c r="E46" s="126"/>
      <c r="F46" s="73">
        <v>0.163</v>
      </c>
      <c r="G46" s="136">
        <f t="shared" si="5"/>
        <v>3.1060210312500005</v>
      </c>
    </row>
    <row r="47" spans="1:7" ht="15.75">
      <c r="A47" s="185" t="s">
        <v>98</v>
      </c>
      <c r="B47" s="186"/>
      <c r="C47" s="138">
        <v>5</v>
      </c>
      <c r="D47" s="89">
        <f t="shared" si="4"/>
        <v>31.758906250000003</v>
      </c>
      <c r="E47" s="126"/>
      <c r="F47" s="73">
        <v>0.161</v>
      </c>
      <c r="G47" s="136">
        <f t="shared" si="5"/>
        <v>5.113183906250001</v>
      </c>
    </row>
    <row r="48" spans="1:7" ht="15.75">
      <c r="A48" s="185" t="s">
        <v>8</v>
      </c>
      <c r="B48" s="186"/>
      <c r="C48" s="138">
        <v>5</v>
      </c>
      <c r="D48" s="89">
        <f t="shared" si="4"/>
        <v>31.758906250000003</v>
      </c>
      <c r="E48" s="126"/>
      <c r="F48" s="73">
        <v>0.372</v>
      </c>
      <c r="G48" s="136">
        <f t="shared" si="5"/>
        <v>11.814313125000002</v>
      </c>
    </row>
    <row r="49" spans="1:7" ht="15.75">
      <c r="A49" s="185" t="s">
        <v>99</v>
      </c>
      <c r="B49" s="186"/>
      <c r="C49" s="138">
        <v>10</v>
      </c>
      <c r="D49" s="89">
        <f t="shared" si="4"/>
        <v>63.517812500000005</v>
      </c>
      <c r="E49" s="126"/>
      <c r="F49" s="73">
        <v>1.31</v>
      </c>
      <c r="G49" s="136">
        <f t="shared" si="5"/>
        <v>83.208334375</v>
      </c>
    </row>
    <row r="50" spans="1:7" ht="15.75">
      <c r="A50" s="199" t="s">
        <v>101</v>
      </c>
      <c r="B50" s="196"/>
      <c r="C50" s="138">
        <v>420</v>
      </c>
      <c r="D50" s="89">
        <f t="shared" si="4"/>
        <v>2667.748125</v>
      </c>
      <c r="E50" s="126"/>
      <c r="F50" s="73">
        <v>0.08</v>
      </c>
      <c r="G50" s="136">
        <f t="shared" si="5"/>
        <v>213.41985</v>
      </c>
    </row>
    <row r="51" spans="1:7" ht="6" customHeight="1">
      <c r="A51" s="210"/>
      <c r="B51" s="211"/>
      <c r="C51" s="138"/>
      <c r="D51" s="124"/>
      <c r="E51" s="126"/>
      <c r="F51" s="141"/>
      <c r="G51" s="144"/>
    </row>
    <row r="52" spans="1:7" ht="15.75">
      <c r="A52" s="212" t="s">
        <v>106</v>
      </c>
      <c r="B52" s="213"/>
      <c r="C52" s="138">
        <v>15</v>
      </c>
      <c r="D52" s="89">
        <f>SUM(C52/20)*$C$15</f>
        <v>95.27671875000001</v>
      </c>
      <c r="E52" s="126"/>
      <c r="F52" s="73">
        <v>0.667</v>
      </c>
      <c r="G52" s="136">
        <f>F52*D52</f>
        <v>63.54957140625001</v>
      </c>
    </row>
    <row r="53" spans="1:7" ht="15.75">
      <c r="A53" s="146" t="s">
        <v>107</v>
      </c>
      <c r="C53" s="138">
        <v>35</v>
      </c>
      <c r="D53" s="89">
        <f>SUM(C53/20)*$C$15</f>
        <v>222.31234375000003</v>
      </c>
      <c r="E53" s="126"/>
      <c r="F53" s="73">
        <v>0.689</v>
      </c>
      <c r="G53" s="136">
        <f>F53*D53</f>
        <v>153.17320484375</v>
      </c>
    </row>
    <row r="54" spans="1:7" ht="15.75" customHeight="1">
      <c r="A54" s="199" t="s">
        <v>108</v>
      </c>
      <c r="B54" s="196"/>
      <c r="C54" s="138">
        <v>120</v>
      </c>
      <c r="D54" s="89">
        <f>SUM(C54/20)*$C$15</f>
        <v>762.2137500000001</v>
      </c>
      <c r="E54" s="126"/>
      <c r="F54" s="145">
        <v>0.601</v>
      </c>
      <c r="G54" s="136">
        <f>F54*D54</f>
        <v>458.0904637500001</v>
      </c>
    </row>
    <row r="55" spans="1:7" ht="6" customHeight="1">
      <c r="A55" s="199"/>
      <c r="B55" s="196"/>
      <c r="C55" s="138"/>
      <c r="D55" s="122"/>
      <c r="E55" s="126"/>
      <c r="F55" s="141"/>
      <c r="G55" s="144"/>
    </row>
    <row r="56" spans="1:7" ht="15.75">
      <c r="A56" s="185" t="s">
        <v>109</v>
      </c>
      <c r="B56" s="186"/>
      <c r="C56" s="141">
        <v>15</v>
      </c>
      <c r="D56" s="89">
        <f>SUM(C56/20)*$C$15</f>
        <v>95.27671875000001</v>
      </c>
      <c r="E56" s="126"/>
      <c r="F56" s="73">
        <v>0.33</v>
      </c>
      <c r="G56" s="136">
        <f>F56*D56</f>
        <v>31.441317187500005</v>
      </c>
    </row>
    <row r="57" spans="1:7" ht="15.75">
      <c r="A57" s="206" t="s">
        <v>110</v>
      </c>
      <c r="B57" s="207"/>
      <c r="C57" s="138">
        <v>25</v>
      </c>
      <c r="D57" s="89">
        <f>SUM(C57/20)*$C$15</f>
        <v>158.79453125</v>
      </c>
      <c r="E57" s="126"/>
      <c r="F57" s="73">
        <v>0.221</v>
      </c>
      <c r="G57" s="136">
        <f>F57*D57</f>
        <v>35.09359140625</v>
      </c>
    </row>
    <row r="58" spans="1:7" ht="6" customHeight="1">
      <c r="A58" s="210"/>
      <c r="B58" s="211"/>
      <c r="C58" s="138"/>
      <c r="D58" s="124"/>
      <c r="E58" s="126"/>
      <c r="F58" s="141"/>
      <c r="G58" s="144"/>
    </row>
    <row r="59" spans="1:7" ht="15.75">
      <c r="A59" s="203" t="s">
        <v>39</v>
      </c>
      <c r="B59" s="204"/>
      <c r="C59" s="141">
        <v>100</v>
      </c>
      <c r="D59" s="89">
        <f aca="true" t="shared" si="6" ref="D59:D83">SUM(C59/20)*$C$15</f>
        <v>635.178125</v>
      </c>
      <c r="E59" s="126"/>
      <c r="F59" s="73">
        <v>0.32</v>
      </c>
      <c r="G59" s="136">
        <f aca="true" t="shared" si="7" ref="G59:G83">F59*D59</f>
        <v>203.257</v>
      </c>
    </row>
    <row r="60" spans="1:7" ht="15.75" customHeight="1">
      <c r="A60" s="203" t="s">
        <v>45</v>
      </c>
      <c r="B60" s="204"/>
      <c r="C60" s="138">
        <v>5</v>
      </c>
      <c r="D60" s="89">
        <f t="shared" si="6"/>
        <v>31.758906250000003</v>
      </c>
      <c r="E60" s="126"/>
      <c r="F60" s="73">
        <v>2.27</v>
      </c>
      <c r="G60" s="136">
        <f t="shared" si="7"/>
        <v>72.0927171875</v>
      </c>
    </row>
    <row r="61" spans="1:7" ht="17.25" customHeight="1">
      <c r="A61" s="197" t="s">
        <v>34</v>
      </c>
      <c r="B61" s="198"/>
      <c r="C61" s="138">
        <v>200</v>
      </c>
      <c r="D61" s="89">
        <f t="shared" si="6"/>
        <v>1270.35625</v>
      </c>
      <c r="E61" s="126"/>
      <c r="F61" s="73">
        <v>0.002</v>
      </c>
      <c r="G61" s="136">
        <f t="shared" si="7"/>
        <v>2.5407125</v>
      </c>
    </row>
    <row r="62" spans="1:11" ht="17.25" customHeight="1">
      <c r="A62" s="203" t="s">
        <v>40</v>
      </c>
      <c r="B62" s="204"/>
      <c r="C62" s="138">
        <v>400</v>
      </c>
      <c r="D62" s="89">
        <f t="shared" si="6"/>
        <v>2540.7125</v>
      </c>
      <c r="E62" s="126"/>
      <c r="F62" s="73">
        <v>0.043</v>
      </c>
      <c r="G62" s="136">
        <f t="shared" si="7"/>
        <v>109.2506375</v>
      </c>
      <c r="K62" s="154"/>
    </row>
    <row r="63" spans="1:7" ht="17.25" customHeight="1">
      <c r="A63" s="197" t="s">
        <v>41</v>
      </c>
      <c r="B63" s="198"/>
      <c r="C63" s="138">
        <v>320</v>
      </c>
      <c r="D63" s="89">
        <f t="shared" si="6"/>
        <v>2032.5700000000002</v>
      </c>
      <c r="E63" s="126"/>
      <c r="F63" s="73">
        <v>0.03</v>
      </c>
      <c r="G63" s="136">
        <f t="shared" si="7"/>
        <v>60.9771</v>
      </c>
    </row>
    <row r="64" spans="1:7" ht="17.25" customHeight="1">
      <c r="A64" s="203" t="s">
        <v>42</v>
      </c>
      <c r="B64" s="204"/>
      <c r="C64" s="138">
        <v>10</v>
      </c>
      <c r="D64" s="89">
        <f t="shared" si="6"/>
        <v>63.517812500000005</v>
      </c>
      <c r="E64" s="126"/>
      <c r="F64" s="73">
        <v>0.049</v>
      </c>
      <c r="G64" s="136">
        <f t="shared" si="7"/>
        <v>3.1123728125000003</v>
      </c>
    </row>
    <row r="65" spans="1:7" ht="17.25" customHeight="1">
      <c r="A65" s="203" t="s">
        <v>43</v>
      </c>
      <c r="B65" s="204"/>
      <c r="C65" s="138">
        <v>2</v>
      </c>
      <c r="D65" s="89">
        <f t="shared" si="6"/>
        <v>12.703562500000002</v>
      </c>
      <c r="E65" s="126"/>
      <c r="F65" s="73">
        <v>0.34</v>
      </c>
      <c r="G65" s="136">
        <f t="shared" si="7"/>
        <v>4.319211250000001</v>
      </c>
    </row>
    <row r="66" spans="1:7" ht="17.25" customHeight="1">
      <c r="A66" s="203" t="s">
        <v>57</v>
      </c>
      <c r="B66" s="204"/>
      <c r="C66" s="141">
        <v>400</v>
      </c>
      <c r="D66" s="89">
        <f t="shared" si="6"/>
        <v>2540.7125</v>
      </c>
      <c r="E66" s="126"/>
      <c r="F66" s="73">
        <v>0.019</v>
      </c>
      <c r="G66" s="136">
        <f t="shared" si="7"/>
        <v>48.2735375</v>
      </c>
    </row>
    <row r="67" spans="1:7" ht="16.5" customHeight="1">
      <c r="A67" s="203" t="s">
        <v>46</v>
      </c>
      <c r="B67" s="204"/>
      <c r="C67" s="138">
        <v>400</v>
      </c>
      <c r="D67" s="89">
        <f t="shared" si="6"/>
        <v>2540.7125</v>
      </c>
      <c r="E67" s="126"/>
      <c r="F67" s="73">
        <v>0.016</v>
      </c>
      <c r="G67" s="136">
        <f t="shared" si="7"/>
        <v>40.6514</v>
      </c>
    </row>
    <row r="68" spans="1:7" ht="16.5" customHeight="1">
      <c r="A68" s="203" t="s">
        <v>44</v>
      </c>
      <c r="B68" s="204"/>
      <c r="C68" s="138">
        <v>20</v>
      </c>
      <c r="D68" s="89">
        <f t="shared" si="6"/>
        <v>127.03562500000001</v>
      </c>
      <c r="E68" s="126"/>
      <c r="F68" s="73">
        <v>0.288</v>
      </c>
      <c r="G68" s="136">
        <f t="shared" si="7"/>
        <v>36.58626</v>
      </c>
    </row>
    <row r="69" spans="1:7" ht="16.5" customHeight="1">
      <c r="A69" s="203" t="s">
        <v>58</v>
      </c>
      <c r="B69" s="204"/>
      <c r="C69" s="138">
        <v>20</v>
      </c>
      <c r="D69" s="89">
        <f t="shared" si="6"/>
        <v>127.03562500000001</v>
      </c>
      <c r="E69" s="126"/>
      <c r="F69" s="73">
        <v>0.314</v>
      </c>
      <c r="G69" s="136">
        <f t="shared" si="7"/>
        <v>39.88918625</v>
      </c>
    </row>
    <row r="70" spans="1:7" ht="16.5" customHeight="1">
      <c r="A70" s="203" t="s">
        <v>48</v>
      </c>
      <c r="B70" s="204"/>
      <c r="C70" s="138">
        <v>120</v>
      </c>
      <c r="D70" s="89">
        <f t="shared" si="6"/>
        <v>762.2137500000001</v>
      </c>
      <c r="E70" s="126"/>
      <c r="F70" s="73">
        <v>0.04</v>
      </c>
      <c r="G70" s="136">
        <f t="shared" si="7"/>
        <v>30.488550000000004</v>
      </c>
    </row>
    <row r="71" spans="1:7" ht="16.5" customHeight="1">
      <c r="A71" s="197" t="s">
        <v>47</v>
      </c>
      <c r="B71" s="198"/>
      <c r="C71" s="138">
        <v>25</v>
      </c>
      <c r="D71" s="89">
        <f t="shared" si="6"/>
        <v>158.79453125</v>
      </c>
      <c r="E71" s="126"/>
      <c r="F71" s="73">
        <v>0.08</v>
      </c>
      <c r="G71" s="136">
        <f t="shared" si="7"/>
        <v>12.7035625</v>
      </c>
    </row>
    <row r="72" spans="1:7" ht="16.5" customHeight="1">
      <c r="A72" s="197" t="s">
        <v>38</v>
      </c>
      <c r="B72" s="198"/>
      <c r="C72" s="138">
        <v>2</v>
      </c>
      <c r="D72" s="89">
        <f t="shared" si="6"/>
        <v>12.703562500000002</v>
      </c>
      <c r="E72" s="126"/>
      <c r="F72" s="73">
        <v>0.15</v>
      </c>
      <c r="G72" s="136">
        <f t="shared" si="7"/>
        <v>1.9055343750000002</v>
      </c>
    </row>
    <row r="73" spans="1:7" ht="16.5" customHeight="1">
      <c r="A73" s="197" t="s">
        <v>37</v>
      </c>
      <c r="B73" s="198"/>
      <c r="C73" s="138">
        <v>2</v>
      </c>
      <c r="D73" s="89">
        <f t="shared" si="6"/>
        <v>12.703562500000002</v>
      </c>
      <c r="E73" s="126"/>
      <c r="F73" s="73">
        <v>0.15</v>
      </c>
      <c r="G73" s="136">
        <f t="shared" si="7"/>
        <v>1.9055343750000002</v>
      </c>
    </row>
    <row r="74" spans="1:7" ht="16.5" customHeight="1">
      <c r="A74" s="233" t="s">
        <v>59</v>
      </c>
      <c r="B74" s="234"/>
      <c r="C74" s="138">
        <v>5</v>
      </c>
      <c r="D74" s="89">
        <f t="shared" si="6"/>
        <v>31.758906250000003</v>
      </c>
      <c r="E74" s="126"/>
      <c r="F74" s="73">
        <v>1.24</v>
      </c>
      <c r="G74" s="136">
        <f t="shared" si="7"/>
        <v>39.38104375</v>
      </c>
    </row>
    <row r="75" spans="1:7" ht="16.5" customHeight="1">
      <c r="A75" s="197" t="s">
        <v>52</v>
      </c>
      <c r="B75" s="198"/>
      <c r="C75" s="138">
        <v>1</v>
      </c>
      <c r="D75" s="89">
        <f t="shared" si="6"/>
        <v>6.351781250000001</v>
      </c>
      <c r="E75" s="126"/>
      <c r="F75" s="73">
        <v>2.97</v>
      </c>
      <c r="G75" s="136">
        <f t="shared" si="7"/>
        <v>18.864790312500006</v>
      </c>
    </row>
    <row r="76" spans="1:7" ht="16.5" customHeight="1">
      <c r="A76" s="197" t="s">
        <v>36</v>
      </c>
      <c r="B76" s="198"/>
      <c r="C76" s="138">
        <v>1</v>
      </c>
      <c r="D76" s="89">
        <f t="shared" si="6"/>
        <v>6.351781250000001</v>
      </c>
      <c r="E76" s="126"/>
      <c r="F76" s="73">
        <v>0.84</v>
      </c>
      <c r="G76" s="136">
        <f t="shared" si="7"/>
        <v>5.33549625</v>
      </c>
    </row>
    <row r="77" spans="1:7" ht="16.5" customHeight="1">
      <c r="A77" s="203" t="s">
        <v>54</v>
      </c>
      <c r="B77" s="204"/>
      <c r="C77" s="138">
        <v>100</v>
      </c>
      <c r="D77" s="89">
        <f t="shared" si="6"/>
        <v>635.178125</v>
      </c>
      <c r="E77" s="126"/>
      <c r="F77" s="73"/>
      <c r="G77" s="136">
        <f t="shared" si="7"/>
        <v>0</v>
      </c>
    </row>
    <row r="78" spans="1:7" ht="16.5" customHeight="1">
      <c r="A78" s="197" t="s">
        <v>53</v>
      </c>
      <c r="B78" s="198"/>
      <c r="C78" s="138">
        <v>10</v>
      </c>
      <c r="D78" s="89">
        <f t="shared" si="6"/>
        <v>63.517812500000005</v>
      </c>
      <c r="E78" s="126"/>
      <c r="F78" s="73">
        <v>0.09</v>
      </c>
      <c r="G78" s="136">
        <f t="shared" si="7"/>
        <v>5.716603125000001</v>
      </c>
    </row>
    <row r="79" spans="1:7" ht="16.5" customHeight="1">
      <c r="A79" s="203" t="s">
        <v>50</v>
      </c>
      <c r="B79" s="204"/>
      <c r="C79" s="147">
        <v>400</v>
      </c>
      <c r="D79" s="125">
        <f t="shared" si="6"/>
        <v>2540.7125</v>
      </c>
      <c r="E79" s="126"/>
      <c r="F79" s="73">
        <v>0.037</v>
      </c>
      <c r="G79" s="136">
        <f t="shared" si="7"/>
        <v>94.0063625</v>
      </c>
    </row>
    <row r="80" spans="1:7" ht="16.5" customHeight="1">
      <c r="A80" s="203" t="s">
        <v>49</v>
      </c>
      <c r="B80" s="204"/>
      <c r="C80" s="138">
        <v>1</v>
      </c>
      <c r="D80" s="89">
        <f t="shared" si="6"/>
        <v>6.351781250000001</v>
      </c>
      <c r="E80" s="126"/>
      <c r="F80" s="73">
        <v>1.69</v>
      </c>
      <c r="G80" s="136">
        <f t="shared" si="7"/>
        <v>10.734510312500001</v>
      </c>
    </row>
    <row r="81" spans="1:7" ht="16.5" customHeight="1">
      <c r="A81" s="197" t="s">
        <v>35</v>
      </c>
      <c r="B81" s="198"/>
      <c r="C81" s="138">
        <v>1</v>
      </c>
      <c r="D81" s="89">
        <f t="shared" si="6"/>
        <v>6.351781250000001</v>
      </c>
      <c r="E81" s="126"/>
      <c r="F81" s="148">
        <v>1.16</v>
      </c>
      <c r="G81" s="136">
        <f t="shared" si="7"/>
        <v>7.368066250000001</v>
      </c>
    </row>
    <row r="82" spans="1:7" ht="16.5" customHeight="1">
      <c r="A82" s="197" t="s">
        <v>55</v>
      </c>
      <c r="B82" s="198"/>
      <c r="C82" s="138">
        <v>1</v>
      </c>
      <c r="D82" s="89">
        <f t="shared" si="6"/>
        <v>6.351781250000001</v>
      </c>
      <c r="E82" s="126"/>
      <c r="F82" s="148">
        <v>0.33</v>
      </c>
      <c r="G82" s="136">
        <f t="shared" si="7"/>
        <v>2.0960878125000004</v>
      </c>
    </row>
    <row r="83" spans="1:7" ht="16.5" customHeight="1" thickBot="1">
      <c r="A83" s="238" t="s">
        <v>51</v>
      </c>
      <c r="B83" s="239"/>
      <c r="C83" s="155">
        <v>1</v>
      </c>
      <c r="D83" s="91">
        <f t="shared" si="6"/>
        <v>6.351781250000001</v>
      </c>
      <c r="E83" s="126"/>
      <c r="F83" s="148">
        <v>0.25</v>
      </c>
      <c r="G83" s="136">
        <f t="shared" si="7"/>
        <v>1.5879453125000003</v>
      </c>
    </row>
    <row r="84" spans="1:7" ht="19.5" customHeight="1" thickBot="1">
      <c r="A84" s="237"/>
      <c r="B84" s="237"/>
      <c r="C84" s="149"/>
      <c r="D84" s="126"/>
      <c r="E84" s="126"/>
      <c r="F84" s="183" t="s">
        <v>77</v>
      </c>
      <c r="G84" s="184"/>
    </row>
    <row r="85" spans="1:7" ht="17.25" customHeight="1">
      <c r="A85" s="230" t="s">
        <v>130</v>
      </c>
      <c r="B85" s="231"/>
      <c r="C85" s="232"/>
      <c r="D85" s="92" t="s">
        <v>69</v>
      </c>
      <c r="E85" s="126"/>
      <c r="F85" s="98" t="s">
        <v>68</v>
      </c>
      <c r="G85" s="98" t="s">
        <v>67</v>
      </c>
    </row>
    <row r="86" spans="1:7" ht="17.25" customHeight="1">
      <c r="A86" s="74" t="s">
        <v>111</v>
      </c>
      <c r="B86" s="75"/>
      <c r="C86" s="76"/>
      <c r="D86" s="71">
        <v>20</v>
      </c>
      <c r="E86" s="126"/>
      <c r="F86" s="73">
        <v>0.11</v>
      </c>
      <c r="G86" s="136">
        <f aca="true" t="shared" si="8" ref="G86:G102">F86*D86</f>
        <v>2.2</v>
      </c>
    </row>
    <row r="87" spans="1:7" ht="17.25" customHeight="1">
      <c r="A87" s="214" t="s">
        <v>112</v>
      </c>
      <c r="B87" s="215"/>
      <c r="C87" s="216"/>
      <c r="D87" s="71">
        <v>100</v>
      </c>
      <c r="E87" s="126"/>
      <c r="F87" s="73">
        <v>0.4</v>
      </c>
      <c r="G87" s="136">
        <f t="shared" si="8"/>
        <v>40</v>
      </c>
    </row>
    <row r="88" spans="1:7" ht="17.25" customHeight="1">
      <c r="A88" s="214" t="s">
        <v>113</v>
      </c>
      <c r="B88" s="215"/>
      <c r="C88" s="216"/>
      <c r="D88" s="71">
        <v>50</v>
      </c>
      <c r="E88" s="126"/>
      <c r="F88" s="73"/>
      <c r="G88" s="136">
        <f t="shared" si="8"/>
        <v>0</v>
      </c>
    </row>
    <row r="89" spans="1:7" ht="15" customHeight="1">
      <c r="A89" s="214" t="s">
        <v>114</v>
      </c>
      <c r="B89" s="215"/>
      <c r="C89" s="216"/>
      <c r="D89" s="71">
        <v>1</v>
      </c>
      <c r="E89" s="126"/>
      <c r="F89" s="73">
        <v>4.85</v>
      </c>
      <c r="G89" s="136">
        <f t="shared" si="8"/>
        <v>4.85</v>
      </c>
    </row>
    <row r="90" spans="1:7" ht="16.5" customHeight="1">
      <c r="A90" s="214" t="s">
        <v>115</v>
      </c>
      <c r="B90" s="215"/>
      <c r="C90" s="216"/>
      <c r="D90" s="71">
        <v>50</v>
      </c>
      <c r="E90" s="126"/>
      <c r="F90" s="73">
        <v>1.1</v>
      </c>
      <c r="G90" s="136">
        <f t="shared" si="8"/>
        <v>55.00000000000001</v>
      </c>
    </row>
    <row r="91" spans="1:7" ht="17.25" customHeight="1">
      <c r="A91" s="214" t="s">
        <v>116</v>
      </c>
      <c r="B91" s="215"/>
      <c r="C91" s="216"/>
      <c r="D91" s="71">
        <v>100</v>
      </c>
      <c r="E91" s="126"/>
      <c r="F91" s="73">
        <v>1.41</v>
      </c>
      <c r="G91" s="136">
        <f t="shared" si="8"/>
        <v>141</v>
      </c>
    </row>
    <row r="92" spans="1:7" ht="17.25" customHeight="1">
      <c r="A92" s="74" t="s">
        <v>117</v>
      </c>
      <c r="B92" s="75"/>
      <c r="C92" s="76"/>
      <c r="D92" s="71">
        <v>500</v>
      </c>
      <c r="E92" s="126"/>
      <c r="F92" s="73">
        <v>0.29</v>
      </c>
      <c r="G92" s="136">
        <f t="shared" si="8"/>
        <v>145</v>
      </c>
    </row>
    <row r="93" spans="1:7" ht="17.25" customHeight="1">
      <c r="A93" s="74" t="s">
        <v>118</v>
      </c>
      <c r="B93" s="75"/>
      <c r="C93" s="76"/>
      <c r="D93" s="71">
        <v>1200</v>
      </c>
      <c r="E93" s="126"/>
      <c r="F93" s="73">
        <v>0.27</v>
      </c>
      <c r="G93" s="136">
        <f t="shared" si="8"/>
        <v>324</v>
      </c>
    </row>
    <row r="94" spans="1:7" ht="17.25" customHeight="1">
      <c r="A94" s="214" t="s">
        <v>119</v>
      </c>
      <c r="B94" s="215"/>
      <c r="C94" s="216"/>
      <c r="D94" s="71">
        <v>1</v>
      </c>
      <c r="E94" s="126"/>
      <c r="F94" s="73">
        <v>1517</v>
      </c>
      <c r="G94" s="136">
        <f t="shared" si="8"/>
        <v>1517</v>
      </c>
    </row>
    <row r="95" spans="1:7" ht="15.75" customHeight="1">
      <c r="A95" s="74" t="s">
        <v>125</v>
      </c>
      <c r="B95" s="75"/>
      <c r="C95" s="76"/>
      <c r="D95" s="71">
        <v>1</v>
      </c>
      <c r="E95" s="126"/>
      <c r="F95" s="73">
        <v>959.4</v>
      </c>
      <c r="G95" s="136">
        <f t="shared" si="8"/>
        <v>959.4</v>
      </c>
    </row>
    <row r="96" spans="1:7" ht="17.25" customHeight="1">
      <c r="A96" s="77" t="s">
        <v>124</v>
      </c>
      <c r="B96" s="78"/>
      <c r="C96" s="79"/>
      <c r="D96" s="72">
        <v>1</v>
      </c>
      <c r="E96" s="126"/>
      <c r="F96" s="73">
        <v>5.72</v>
      </c>
      <c r="G96" s="136">
        <f t="shared" si="8"/>
        <v>5.72</v>
      </c>
    </row>
    <row r="97" spans="1:7" ht="17.25" customHeight="1">
      <c r="A97" s="214" t="s">
        <v>120</v>
      </c>
      <c r="B97" s="235"/>
      <c r="C97" s="236"/>
      <c r="D97" s="71">
        <v>100</v>
      </c>
      <c r="E97" s="126"/>
      <c r="F97" s="73">
        <v>0.07</v>
      </c>
      <c r="G97" s="136">
        <f t="shared" si="8"/>
        <v>7.000000000000001</v>
      </c>
    </row>
    <row r="98" spans="1:7" ht="17.25" customHeight="1">
      <c r="A98" s="214" t="s">
        <v>121</v>
      </c>
      <c r="B98" s="215"/>
      <c r="C98" s="216"/>
      <c r="D98" s="72">
        <v>10</v>
      </c>
      <c r="E98" s="126"/>
      <c r="F98" s="73"/>
      <c r="G98" s="136">
        <f t="shared" si="8"/>
        <v>0</v>
      </c>
    </row>
    <row r="99" spans="1:7" ht="17.25" customHeight="1">
      <c r="A99" s="77"/>
      <c r="B99" s="78"/>
      <c r="C99" s="79"/>
      <c r="D99" s="72"/>
      <c r="E99" s="126"/>
      <c r="F99" s="73"/>
      <c r="G99" s="136">
        <f t="shared" si="8"/>
        <v>0</v>
      </c>
    </row>
    <row r="100" spans="1:7" ht="17.25" customHeight="1">
      <c r="A100" s="214"/>
      <c r="B100" s="215"/>
      <c r="C100" s="216"/>
      <c r="D100" s="72"/>
      <c r="E100" s="126"/>
      <c r="F100" s="73"/>
      <c r="G100" s="136">
        <f t="shared" si="8"/>
        <v>0</v>
      </c>
    </row>
    <row r="101" spans="1:7" ht="17.25" customHeight="1">
      <c r="A101" s="214"/>
      <c r="B101" s="215"/>
      <c r="C101" s="216"/>
      <c r="D101" s="72"/>
      <c r="E101" s="126"/>
      <c r="F101" s="73"/>
      <c r="G101" s="136">
        <f t="shared" si="8"/>
        <v>0</v>
      </c>
    </row>
    <row r="102" spans="1:7" ht="17.25" customHeight="1" thickBot="1">
      <c r="A102" s="224"/>
      <c r="B102" s="225"/>
      <c r="C102" s="227"/>
      <c r="D102" s="152"/>
      <c r="E102" s="126"/>
      <c r="F102" s="73"/>
      <c r="G102" s="136">
        <f t="shared" si="8"/>
        <v>0</v>
      </c>
    </row>
    <row r="103" spans="1:7" ht="18" customHeight="1" thickBot="1">
      <c r="A103" s="150"/>
      <c r="B103" s="126"/>
      <c r="C103" s="149"/>
      <c r="D103" s="126"/>
      <c r="E103" s="126"/>
      <c r="F103" s="183" t="s">
        <v>77</v>
      </c>
      <c r="G103" s="184"/>
    </row>
    <row r="104" spans="1:7" ht="15">
      <c r="A104" s="217" t="s">
        <v>129</v>
      </c>
      <c r="B104" s="218"/>
      <c r="C104" s="219"/>
      <c r="D104" s="92" t="s">
        <v>69</v>
      </c>
      <c r="E104" s="151"/>
      <c r="F104" s="98" t="s">
        <v>68</v>
      </c>
      <c r="G104" s="98" t="s">
        <v>67</v>
      </c>
    </row>
    <row r="105" spans="1:7" ht="15">
      <c r="A105" s="74" t="s">
        <v>123</v>
      </c>
      <c r="B105" s="75"/>
      <c r="C105" s="76"/>
      <c r="D105" s="71">
        <v>1</v>
      </c>
      <c r="E105" s="126"/>
      <c r="F105" s="73">
        <v>1023.75</v>
      </c>
      <c r="G105" s="136">
        <f aca="true" t="shared" si="9" ref="G105:G110">F105*D105</f>
        <v>1023.75</v>
      </c>
    </row>
    <row r="106" spans="1:7" ht="15">
      <c r="A106" s="77" t="s">
        <v>127</v>
      </c>
      <c r="B106" s="78"/>
      <c r="C106" s="79"/>
      <c r="D106" s="72">
        <v>1</v>
      </c>
      <c r="E106" s="129"/>
      <c r="F106" s="73">
        <v>142</v>
      </c>
      <c r="G106" s="136">
        <f t="shared" si="9"/>
        <v>142</v>
      </c>
    </row>
    <row r="107" spans="1:7" ht="15">
      <c r="A107" s="214" t="s">
        <v>126</v>
      </c>
      <c r="B107" s="215"/>
      <c r="C107" s="216"/>
      <c r="D107" s="72">
        <v>20</v>
      </c>
      <c r="E107" s="126"/>
      <c r="F107" s="73">
        <v>1.58</v>
      </c>
      <c r="G107" s="136">
        <f t="shared" si="9"/>
        <v>31.6</v>
      </c>
    </row>
    <row r="108" spans="1:7" ht="15">
      <c r="A108" s="214" t="s">
        <v>122</v>
      </c>
      <c r="B108" s="215"/>
      <c r="C108" s="216"/>
      <c r="D108" s="72">
        <v>3</v>
      </c>
      <c r="E108" s="129"/>
      <c r="F108" s="73"/>
      <c r="G108" s="136">
        <f t="shared" si="9"/>
        <v>0</v>
      </c>
    </row>
    <row r="109" spans="1:7" ht="15">
      <c r="A109" s="214"/>
      <c r="B109" s="215"/>
      <c r="C109" s="204"/>
      <c r="D109" s="127"/>
      <c r="E109" s="129"/>
      <c r="F109" s="73"/>
      <c r="G109" s="136">
        <f t="shared" si="9"/>
        <v>0</v>
      </c>
    </row>
    <row r="110" spans="1:7" ht="15.75" thickBot="1">
      <c r="A110" s="224"/>
      <c r="B110" s="225"/>
      <c r="C110" s="226"/>
      <c r="D110" s="128"/>
      <c r="E110" s="129"/>
      <c r="F110" s="73"/>
      <c r="G110" s="136">
        <f t="shared" si="9"/>
        <v>0</v>
      </c>
    </row>
    <row r="111" spans="1:5" ht="8.25" customHeight="1" thickBot="1">
      <c r="A111" s="129"/>
      <c r="B111" s="129"/>
      <c r="D111" s="129"/>
      <c r="E111" s="129"/>
    </row>
    <row r="112" spans="1:7" ht="27" customHeight="1" thickBot="1">
      <c r="A112" s="129"/>
      <c r="B112" s="129"/>
      <c r="D112" s="222" t="s">
        <v>132</v>
      </c>
      <c r="E112" s="223"/>
      <c r="F112" s="220">
        <f>SUM(G20:G26,G31:G83,G86:G102,G105:G107,G105:G110)</f>
        <v>13327.04852871875</v>
      </c>
      <c r="G112" s="221"/>
    </row>
  </sheetData>
  <sheetProtection password="CA57" sheet="1" objects="1" scenarios="1"/>
  <mergeCells count="91">
    <mergeCell ref="A74:B74"/>
    <mergeCell ref="A73:B73"/>
    <mergeCell ref="A101:C101"/>
    <mergeCell ref="A97:C97"/>
    <mergeCell ref="A88:C88"/>
    <mergeCell ref="A76:B76"/>
    <mergeCell ref="A77:B77"/>
    <mergeCell ref="A80:B80"/>
    <mergeCell ref="A84:B84"/>
    <mergeCell ref="A83:B83"/>
    <mergeCell ref="F16:G16"/>
    <mergeCell ref="A85:C85"/>
    <mergeCell ref="A38:B38"/>
    <mergeCell ref="A41:B41"/>
    <mergeCell ref="A42:B42"/>
    <mergeCell ref="A44:B44"/>
    <mergeCell ref="A78:B78"/>
    <mergeCell ref="A72:B72"/>
    <mergeCell ref="A79:B79"/>
    <mergeCell ref="A75:B75"/>
    <mergeCell ref="A90:C90"/>
    <mergeCell ref="A91:C91"/>
    <mergeCell ref="A102:C102"/>
    <mergeCell ref="A98:C98"/>
    <mergeCell ref="A94:C94"/>
    <mergeCell ref="A100:C100"/>
    <mergeCell ref="A87:C87"/>
    <mergeCell ref="F103:G103"/>
    <mergeCell ref="A107:C107"/>
    <mergeCell ref="A104:C104"/>
    <mergeCell ref="A89:C89"/>
    <mergeCell ref="F112:G112"/>
    <mergeCell ref="D112:E112"/>
    <mergeCell ref="A108:C108"/>
    <mergeCell ref="A109:C109"/>
    <mergeCell ref="A110:C110"/>
    <mergeCell ref="A61:B61"/>
    <mergeCell ref="A70:B70"/>
    <mergeCell ref="A71:B71"/>
    <mergeCell ref="A65:B65"/>
    <mergeCell ref="A66:B66"/>
    <mergeCell ref="A67:B67"/>
    <mergeCell ref="A62:B62"/>
    <mergeCell ref="A63:B63"/>
    <mergeCell ref="A69:B69"/>
    <mergeCell ref="A68:B68"/>
    <mergeCell ref="A51:B51"/>
    <mergeCell ref="A55:B55"/>
    <mergeCell ref="A54:B54"/>
    <mergeCell ref="A59:B59"/>
    <mergeCell ref="A52:B52"/>
    <mergeCell ref="A58:B58"/>
    <mergeCell ref="A60:B60"/>
    <mergeCell ref="A56:B56"/>
    <mergeCell ref="A64:B64"/>
    <mergeCell ref="A17:E17"/>
    <mergeCell ref="A30:B30"/>
    <mergeCell ref="A36:B36"/>
    <mergeCell ref="A43:B43"/>
    <mergeCell ref="A33:B33"/>
    <mergeCell ref="A39:B39"/>
    <mergeCell ref="A57:B57"/>
    <mergeCell ref="A48:B48"/>
    <mergeCell ref="A50:B50"/>
    <mergeCell ref="A47:B47"/>
    <mergeCell ref="A49:B49"/>
    <mergeCell ref="A35:B35"/>
    <mergeCell ref="A1:E1"/>
    <mergeCell ref="A3:B3"/>
    <mergeCell ref="A4:B4"/>
    <mergeCell ref="A5:B5"/>
    <mergeCell ref="A12:B12"/>
    <mergeCell ref="A13:B13"/>
    <mergeCell ref="A14:B14"/>
    <mergeCell ref="A15:B15"/>
    <mergeCell ref="F84:G84"/>
    <mergeCell ref="A28:E28"/>
    <mergeCell ref="A31:B31"/>
    <mergeCell ref="A34:B34"/>
    <mergeCell ref="A81:B81"/>
    <mergeCell ref="A82:B82"/>
    <mergeCell ref="F18:G18"/>
    <mergeCell ref="F29:G29"/>
    <mergeCell ref="A45:B45"/>
    <mergeCell ref="A46:B46"/>
    <mergeCell ref="F17:G17"/>
    <mergeCell ref="A7:B7"/>
    <mergeCell ref="A8:B8"/>
    <mergeCell ref="A9:B9"/>
    <mergeCell ref="A10:B10"/>
    <mergeCell ref="A11:B11"/>
  </mergeCells>
  <printOptions/>
  <pageMargins left="0.53" right="0.65" top="0.32" bottom="0.36" header="0.18" footer="0.18"/>
  <pageSetup horizontalDpi="600" verticalDpi="600" orientation="portrait" paperSize="9" scale="43"/>
  <headerFooter alignWithMargins="0">
    <oddHeader>&amp;C&amp;F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H12" sqref="H12"/>
    </sheetView>
  </sheetViews>
  <sheetFormatPr defaultColWidth="8.8515625" defaultRowHeight="12.75"/>
  <cols>
    <col min="1" max="1" width="40.421875" style="68" customWidth="1"/>
    <col min="2" max="2" width="30.8515625" style="68" customWidth="1"/>
    <col min="3" max="3" width="24.28125" style="130" customWidth="1"/>
    <col min="4" max="4" width="21.421875" style="68" customWidth="1"/>
    <col min="5" max="5" width="7.28125" style="68" customWidth="1"/>
    <col min="6" max="6" width="19.140625" style="130" customWidth="1"/>
    <col min="7" max="7" width="17.8515625" style="68" customWidth="1"/>
    <col min="8" max="16384" width="8.8515625" style="68" customWidth="1"/>
  </cols>
  <sheetData>
    <row r="1" spans="1:5" ht="27" customHeight="1">
      <c r="A1" s="243" t="s">
        <v>144</v>
      </c>
      <c r="B1" s="244"/>
      <c r="C1" s="244"/>
      <c r="D1" s="244"/>
      <c r="E1" s="244"/>
    </row>
    <row r="2" ht="8.25" customHeight="1"/>
    <row r="3" spans="1:4" ht="15.75">
      <c r="A3" s="201" t="s">
        <v>91</v>
      </c>
      <c r="B3" s="202"/>
      <c r="C3" s="98" t="s">
        <v>60</v>
      </c>
      <c r="D3" s="106"/>
    </row>
    <row r="4" spans="1:5" ht="15.75">
      <c r="A4" s="200" t="s">
        <v>137</v>
      </c>
      <c r="B4" s="190"/>
      <c r="C4" s="98" t="s">
        <v>0</v>
      </c>
      <c r="D4" s="107"/>
      <c r="E4" s="69"/>
    </row>
    <row r="5" spans="1:5" ht="15.75">
      <c r="A5" s="200" t="s">
        <v>65</v>
      </c>
      <c r="B5" s="190"/>
      <c r="C5" s="98" t="s">
        <v>0</v>
      </c>
      <c r="D5" s="107"/>
      <c r="E5" s="69"/>
    </row>
    <row r="6" spans="1:4" ht="15.75">
      <c r="A6" s="113"/>
      <c r="B6" s="113"/>
      <c r="C6" s="131"/>
      <c r="D6" s="108"/>
    </row>
    <row r="7" spans="1:4" ht="15.75">
      <c r="A7" s="189" t="s">
        <v>61</v>
      </c>
      <c r="B7" s="190"/>
      <c r="C7" s="109"/>
      <c r="D7" s="110"/>
    </row>
    <row r="8" spans="1:5" ht="15.75">
      <c r="A8" s="191" t="s">
        <v>62</v>
      </c>
      <c r="B8" s="192"/>
      <c r="C8" s="132"/>
      <c r="D8" s="111"/>
      <c r="E8" s="69"/>
    </row>
    <row r="9" spans="1:4" ht="15.75">
      <c r="A9" s="191" t="s">
        <v>63</v>
      </c>
      <c r="B9" s="192"/>
      <c r="C9" s="85">
        <f>D3/100000*C8</f>
        <v>0</v>
      </c>
      <c r="D9" s="84"/>
    </row>
    <row r="10" spans="1:4" ht="15.75">
      <c r="A10" s="191" t="s">
        <v>92</v>
      </c>
      <c r="B10" s="192"/>
      <c r="C10" s="112"/>
      <c r="D10" s="113"/>
    </row>
    <row r="11" spans="1:4" ht="15.75">
      <c r="A11" s="191" t="s">
        <v>64</v>
      </c>
      <c r="B11" s="192"/>
      <c r="C11" s="85">
        <f>C9-C10</f>
        <v>0</v>
      </c>
      <c r="D11" s="114"/>
    </row>
    <row r="12" spans="1:4" ht="15.75">
      <c r="A12" s="193" t="s">
        <v>142</v>
      </c>
      <c r="B12" s="192"/>
      <c r="C12" s="115">
        <f>C11*D4</f>
        <v>0</v>
      </c>
      <c r="D12" s="116"/>
    </row>
    <row r="13" spans="1:6" s="67" customFormat="1" ht="15.75">
      <c r="A13" s="189" t="s">
        <v>139</v>
      </c>
      <c r="B13" s="192"/>
      <c r="C13" s="133">
        <f>C11+C12</f>
        <v>0</v>
      </c>
      <c r="D13" s="84"/>
      <c r="F13" s="66"/>
    </row>
    <row r="14" spans="1:6" s="67" customFormat="1" ht="15.75">
      <c r="A14" s="189" t="s">
        <v>140</v>
      </c>
      <c r="B14" s="192"/>
      <c r="C14" s="85">
        <f>C13-C15</f>
        <v>0</v>
      </c>
      <c r="D14" s="84"/>
      <c r="F14" s="66"/>
    </row>
    <row r="15" spans="1:6" s="67" customFormat="1" ht="15.75">
      <c r="A15" s="189" t="s">
        <v>141</v>
      </c>
      <c r="B15" s="192"/>
      <c r="C15" s="85">
        <f>SUM(C13*D5)</f>
        <v>0</v>
      </c>
      <c r="D15" s="84"/>
      <c r="F15" s="66"/>
    </row>
    <row r="16" spans="6:7" ht="16.5" customHeight="1">
      <c r="F16" s="228" t="s">
        <v>128</v>
      </c>
      <c r="G16" s="229"/>
    </row>
    <row r="17" spans="1:7" ht="18.75" customHeight="1">
      <c r="A17" s="205" t="s">
        <v>134</v>
      </c>
      <c r="B17" s="205"/>
      <c r="C17" s="205"/>
      <c r="D17" s="205"/>
      <c r="E17" s="205"/>
      <c r="F17" s="187" t="s">
        <v>1</v>
      </c>
      <c r="G17" s="188"/>
    </row>
    <row r="18" spans="1:7" s="69" customFormat="1" ht="16.5" customHeight="1" thickBot="1">
      <c r="A18" s="86"/>
      <c r="B18" s="86"/>
      <c r="C18" s="87"/>
      <c r="D18" s="86"/>
      <c r="F18" s="183" t="s">
        <v>66</v>
      </c>
      <c r="G18" s="184"/>
    </row>
    <row r="19" spans="2:7" ht="19.5" customHeight="1" thickBot="1">
      <c r="B19" s="134" t="s">
        <v>70</v>
      </c>
      <c r="C19" s="135" t="s">
        <v>15</v>
      </c>
      <c r="D19" s="92" t="s">
        <v>69</v>
      </c>
      <c r="F19" s="98" t="s">
        <v>68</v>
      </c>
      <c r="G19" s="98" t="s">
        <v>67</v>
      </c>
    </row>
    <row r="20" spans="1:7" ht="15.75">
      <c r="A20" s="93" t="s">
        <v>71</v>
      </c>
      <c r="B20" s="94">
        <v>30</v>
      </c>
      <c r="C20" s="95">
        <v>300</v>
      </c>
      <c r="D20" s="88">
        <f aca="true" t="shared" si="0" ref="D20:D26">SUM(C20/10)*$C$14</f>
        <v>0</v>
      </c>
      <c r="F20" s="73">
        <v>0.03</v>
      </c>
      <c r="G20" s="136">
        <f aca="true" t="shared" si="1" ref="G20:G26">F20*D20</f>
        <v>0</v>
      </c>
    </row>
    <row r="21" spans="1:7" ht="15.75">
      <c r="A21" s="96" t="s">
        <v>72</v>
      </c>
      <c r="B21" s="97">
        <v>15</v>
      </c>
      <c r="C21" s="98">
        <f>B21*10</f>
        <v>150</v>
      </c>
      <c r="D21" s="89">
        <f t="shared" si="0"/>
        <v>0</v>
      </c>
      <c r="F21" s="73">
        <v>0.07</v>
      </c>
      <c r="G21" s="136">
        <f t="shared" si="1"/>
        <v>0</v>
      </c>
    </row>
    <row r="22" spans="1:7" ht="15">
      <c r="A22" s="99" t="s">
        <v>94</v>
      </c>
      <c r="B22" s="100">
        <v>2</v>
      </c>
      <c r="C22" s="101">
        <v>14</v>
      </c>
      <c r="D22" s="90">
        <f t="shared" si="0"/>
        <v>0</v>
      </c>
      <c r="F22" s="73">
        <v>0.024</v>
      </c>
      <c r="G22" s="136">
        <f t="shared" si="1"/>
        <v>0</v>
      </c>
    </row>
    <row r="23" spans="1:7" ht="15">
      <c r="A23" s="96" t="s">
        <v>73</v>
      </c>
      <c r="B23" s="102">
        <v>4</v>
      </c>
      <c r="C23" s="98">
        <f>B23*10</f>
        <v>40</v>
      </c>
      <c r="D23" s="89">
        <f t="shared" si="0"/>
        <v>0</v>
      </c>
      <c r="F23" s="73">
        <v>0.09</v>
      </c>
      <c r="G23" s="136">
        <f t="shared" si="1"/>
        <v>0</v>
      </c>
    </row>
    <row r="24" spans="1:7" ht="15">
      <c r="A24" s="96" t="s">
        <v>93</v>
      </c>
      <c r="B24" s="102">
        <v>1</v>
      </c>
      <c r="C24" s="98">
        <f>B24*10</f>
        <v>10</v>
      </c>
      <c r="D24" s="89">
        <f t="shared" si="0"/>
        <v>0</v>
      </c>
      <c r="F24" s="73">
        <v>0.33</v>
      </c>
      <c r="G24" s="136">
        <f t="shared" si="1"/>
        <v>0</v>
      </c>
    </row>
    <row r="25" spans="1:7" ht="15">
      <c r="A25" s="96" t="s">
        <v>75</v>
      </c>
      <c r="B25" s="97"/>
      <c r="C25" s="98">
        <v>5</v>
      </c>
      <c r="D25" s="89">
        <f t="shared" si="0"/>
        <v>0</v>
      </c>
      <c r="F25" s="73">
        <v>0.68</v>
      </c>
      <c r="G25" s="136">
        <f t="shared" si="1"/>
        <v>0</v>
      </c>
    </row>
    <row r="26" spans="1:7" ht="15.75" thickBot="1">
      <c r="A26" s="103" t="s">
        <v>74</v>
      </c>
      <c r="B26" s="104">
        <v>4</v>
      </c>
      <c r="C26" s="105">
        <v>40</v>
      </c>
      <c r="D26" s="91">
        <f t="shared" si="0"/>
        <v>0</v>
      </c>
      <c r="F26" s="73">
        <v>0.002</v>
      </c>
      <c r="G26" s="136">
        <f t="shared" si="1"/>
        <v>0</v>
      </c>
    </row>
    <row r="27" ht="10.5" customHeight="1"/>
    <row r="28" spans="1:7" ht="23.25" customHeight="1" thickBot="1">
      <c r="A28" s="194" t="s">
        <v>76</v>
      </c>
      <c r="B28" s="194"/>
      <c r="C28" s="194"/>
      <c r="D28" s="194"/>
      <c r="E28" s="194"/>
      <c r="F28" s="87"/>
      <c r="G28" s="69"/>
    </row>
    <row r="29" spans="1:7" ht="16.5" customHeight="1" thickBot="1">
      <c r="A29" s="117"/>
      <c r="B29" s="118"/>
      <c r="C29" s="119"/>
      <c r="D29" s="120"/>
      <c r="E29" s="121"/>
      <c r="F29" s="183" t="s">
        <v>66</v>
      </c>
      <c r="G29" s="184"/>
    </row>
    <row r="30" spans="1:7" ht="15">
      <c r="A30" s="241"/>
      <c r="B30" s="242"/>
      <c r="C30" s="161" t="s">
        <v>18</v>
      </c>
      <c r="D30" s="92" t="s">
        <v>69</v>
      </c>
      <c r="E30" s="137"/>
      <c r="F30" s="98" t="s">
        <v>68</v>
      </c>
      <c r="G30" s="98" t="s">
        <v>67</v>
      </c>
    </row>
    <row r="31" spans="1:7" ht="15">
      <c r="A31" s="195" t="s">
        <v>78</v>
      </c>
      <c r="B31" s="196"/>
      <c r="C31" s="138">
        <v>600</v>
      </c>
      <c r="D31" s="89">
        <f aca="true" t="shared" si="2" ref="D31:D42">SUM(C31/20)*$C$15</f>
        <v>0</v>
      </c>
      <c r="E31" s="126"/>
      <c r="F31" s="73">
        <v>0.03</v>
      </c>
      <c r="G31" s="136">
        <f aca="true" t="shared" si="3" ref="G31:G41">F31*D31</f>
        <v>0</v>
      </c>
    </row>
    <row r="32" spans="1:7" ht="15">
      <c r="A32" s="139" t="s">
        <v>95</v>
      </c>
      <c r="B32" s="139"/>
      <c r="C32" s="140">
        <v>4</v>
      </c>
      <c r="D32" s="89">
        <f t="shared" si="2"/>
        <v>0</v>
      </c>
      <c r="E32" s="126"/>
      <c r="F32" s="73">
        <v>1.1</v>
      </c>
      <c r="G32" s="136">
        <f t="shared" si="3"/>
        <v>0</v>
      </c>
    </row>
    <row r="33" spans="1:7" ht="15">
      <c r="A33" s="208" t="s">
        <v>79</v>
      </c>
      <c r="B33" s="209"/>
      <c r="C33" s="138">
        <v>400</v>
      </c>
      <c r="D33" s="89">
        <f t="shared" si="2"/>
        <v>0</v>
      </c>
      <c r="E33" s="126"/>
      <c r="F33" s="73">
        <v>0.15</v>
      </c>
      <c r="G33" s="136">
        <f t="shared" si="3"/>
        <v>0</v>
      </c>
    </row>
    <row r="34" spans="1:7" ht="15">
      <c r="A34" s="185" t="s">
        <v>80</v>
      </c>
      <c r="B34" s="186"/>
      <c r="C34" s="138">
        <v>10</v>
      </c>
      <c r="D34" s="89">
        <f t="shared" si="2"/>
        <v>0</v>
      </c>
      <c r="E34" s="126"/>
      <c r="F34" s="73">
        <v>0.68</v>
      </c>
      <c r="G34" s="136">
        <f t="shared" si="3"/>
        <v>0</v>
      </c>
    </row>
    <row r="35" spans="1:7" ht="15">
      <c r="A35" s="185" t="s">
        <v>87</v>
      </c>
      <c r="B35" s="186"/>
      <c r="C35" s="138">
        <v>300</v>
      </c>
      <c r="D35" s="89">
        <f t="shared" si="2"/>
        <v>0</v>
      </c>
      <c r="E35" s="126"/>
      <c r="F35" s="73">
        <v>0.07</v>
      </c>
      <c r="G35" s="136">
        <f t="shared" si="3"/>
        <v>0</v>
      </c>
    </row>
    <row r="36" spans="1:7" ht="15">
      <c r="A36" s="185" t="s">
        <v>89</v>
      </c>
      <c r="B36" s="186"/>
      <c r="C36" s="141">
        <v>250</v>
      </c>
      <c r="D36" s="89">
        <f t="shared" si="2"/>
        <v>0</v>
      </c>
      <c r="E36" s="126"/>
      <c r="F36" s="73">
        <v>0.04</v>
      </c>
      <c r="G36" s="136">
        <f t="shared" si="3"/>
        <v>0</v>
      </c>
    </row>
    <row r="37" spans="1:7" ht="15">
      <c r="A37" s="142" t="s">
        <v>96</v>
      </c>
      <c r="B37" s="142"/>
      <c r="C37" s="138">
        <v>2</v>
      </c>
      <c r="D37" s="89">
        <f t="shared" si="2"/>
        <v>0</v>
      </c>
      <c r="E37" s="126"/>
      <c r="F37" s="73">
        <v>0.7</v>
      </c>
      <c r="G37" s="136">
        <f t="shared" si="3"/>
        <v>0</v>
      </c>
    </row>
    <row r="38" spans="1:7" ht="15">
      <c r="A38" s="185" t="s">
        <v>90</v>
      </c>
      <c r="B38" s="186"/>
      <c r="C38" s="138">
        <v>45</v>
      </c>
      <c r="D38" s="89">
        <f t="shared" si="2"/>
        <v>0</v>
      </c>
      <c r="E38" s="126"/>
      <c r="F38" s="73">
        <v>0.024</v>
      </c>
      <c r="G38" s="136">
        <f t="shared" si="3"/>
        <v>0</v>
      </c>
    </row>
    <row r="39" spans="1:7" ht="15">
      <c r="A39" s="185" t="s">
        <v>81</v>
      </c>
      <c r="B39" s="209"/>
      <c r="C39" s="138">
        <v>80</v>
      </c>
      <c r="D39" s="89">
        <f t="shared" si="2"/>
        <v>0</v>
      </c>
      <c r="E39" s="126"/>
      <c r="F39" s="73">
        <v>0.09</v>
      </c>
      <c r="G39" s="136">
        <f t="shared" si="3"/>
        <v>0</v>
      </c>
    </row>
    <row r="40" spans="1:7" ht="15">
      <c r="A40" s="143" t="s">
        <v>97</v>
      </c>
      <c r="B40" s="143"/>
      <c r="C40" s="141">
        <v>1</v>
      </c>
      <c r="D40" s="89">
        <f t="shared" si="2"/>
        <v>0</v>
      </c>
      <c r="E40" s="126"/>
      <c r="F40" s="73">
        <v>4.87</v>
      </c>
      <c r="G40" s="136">
        <f t="shared" si="3"/>
        <v>0</v>
      </c>
    </row>
    <row r="41" spans="1:7" ht="15">
      <c r="A41" s="185" t="s">
        <v>83</v>
      </c>
      <c r="B41" s="186"/>
      <c r="C41" s="141">
        <v>100</v>
      </c>
      <c r="D41" s="89">
        <f t="shared" si="2"/>
        <v>0</v>
      </c>
      <c r="E41" s="126"/>
      <c r="F41" s="73">
        <v>0.02</v>
      </c>
      <c r="G41" s="136">
        <f t="shared" si="3"/>
        <v>0</v>
      </c>
    </row>
    <row r="42" spans="1:7" ht="15">
      <c r="A42" s="199" t="s">
        <v>82</v>
      </c>
      <c r="B42" s="196"/>
      <c r="C42" s="141">
        <v>2</v>
      </c>
      <c r="D42" s="89">
        <f t="shared" si="2"/>
        <v>0</v>
      </c>
      <c r="E42" s="126"/>
      <c r="F42" s="73"/>
      <c r="G42" s="136"/>
    </row>
    <row r="43" spans="1:7" ht="6.75" customHeight="1">
      <c r="A43" s="206"/>
      <c r="B43" s="207"/>
      <c r="C43" s="138"/>
      <c r="D43" s="122"/>
      <c r="E43" s="126"/>
      <c r="F43" s="141"/>
      <c r="G43" s="144"/>
    </row>
    <row r="44" spans="1:7" ht="15.75" customHeight="1">
      <c r="A44" s="199" t="s">
        <v>84</v>
      </c>
      <c r="B44" s="196"/>
      <c r="C44" s="138">
        <v>100</v>
      </c>
      <c r="D44" s="123">
        <f aca="true" t="shared" si="4" ref="D44:D50">SUM(C44/20)*$C$15</f>
        <v>0</v>
      </c>
      <c r="E44" s="126"/>
      <c r="F44" s="145">
        <v>0.627</v>
      </c>
      <c r="G44" s="136">
        <f aca="true" t="shared" si="5" ref="G44:G50">F44*D44</f>
        <v>0</v>
      </c>
    </row>
    <row r="45" spans="1:7" ht="15">
      <c r="A45" s="185" t="s">
        <v>100</v>
      </c>
      <c r="B45" s="186"/>
      <c r="C45" s="138">
        <v>460</v>
      </c>
      <c r="D45" s="89">
        <f t="shared" si="4"/>
        <v>0</v>
      </c>
      <c r="E45" s="126"/>
      <c r="F45" s="73">
        <v>0.376</v>
      </c>
      <c r="G45" s="136">
        <f t="shared" si="5"/>
        <v>0</v>
      </c>
    </row>
    <row r="46" spans="1:7" ht="15">
      <c r="A46" s="185" t="s">
        <v>85</v>
      </c>
      <c r="B46" s="186"/>
      <c r="C46" s="138">
        <v>3</v>
      </c>
      <c r="D46" s="89">
        <f t="shared" si="4"/>
        <v>0</v>
      </c>
      <c r="E46" s="126"/>
      <c r="F46" s="73">
        <v>0.163</v>
      </c>
      <c r="G46" s="136">
        <f t="shared" si="5"/>
        <v>0</v>
      </c>
    </row>
    <row r="47" spans="1:7" ht="15">
      <c r="A47" s="185" t="s">
        <v>98</v>
      </c>
      <c r="B47" s="186"/>
      <c r="C47" s="138">
        <v>5</v>
      </c>
      <c r="D47" s="89">
        <f t="shared" si="4"/>
        <v>0</v>
      </c>
      <c r="E47" s="126"/>
      <c r="F47" s="73">
        <v>0.161</v>
      </c>
      <c r="G47" s="136">
        <f t="shared" si="5"/>
        <v>0</v>
      </c>
    </row>
    <row r="48" spans="1:7" ht="15">
      <c r="A48" s="185" t="s">
        <v>8</v>
      </c>
      <c r="B48" s="186"/>
      <c r="C48" s="138">
        <v>5</v>
      </c>
      <c r="D48" s="89">
        <f t="shared" si="4"/>
        <v>0</v>
      </c>
      <c r="E48" s="126"/>
      <c r="F48" s="73">
        <v>0.372</v>
      </c>
      <c r="G48" s="136">
        <f t="shared" si="5"/>
        <v>0</v>
      </c>
    </row>
    <row r="49" spans="1:7" ht="15">
      <c r="A49" s="185" t="s">
        <v>99</v>
      </c>
      <c r="B49" s="186"/>
      <c r="C49" s="138">
        <v>10</v>
      </c>
      <c r="D49" s="89">
        <f t="shared" si="4"/>
        <v>0</v>
      </c>
      <c r="E49" s="126"/>
      <c r="F49" s="73">
        <v>1.31</v>
      </c>
      <c r="G49" s="136">
        <f t="shared" si="5"/>
        <v>0</v>
      </c>
    </row>
    <row r="50" spans="1:7" ht="15">
      <c r="A50" s="199" t="s">
        <v>101</v>
      </c>
      <c r="B50" s="196"/>
      <c r="C50" s="138">
        <v>420</v>
      </c>
      <c r="D50" s="89">
        <f t="shared" si="4"/>
        <v>0</v>
      </c>
      <c r="E50" s="126"/>
      <c r="F50" s="73">
        <v>0.08</v>
      </c>
      <c r="G50" s="136">
        <f t="shared" si="5"/>
        <v>0</v>
      </c>
    </row>
    <row r="51" spans="1:7" ht="6" customHeight="1">
      <c r="A51" s="203"/>
      <c r="B51" s="204"/>
      <c r="C51" s="138"/>
      <c r="D51" s="124"/>
      <c r="E51" s="126"/>
      <c r="F51" s="141"/>
      <c r="G51" s="144"/>
    </row>
    <row r="52" spans="1:7" ht="15">
      <c r="A52" s="212" t="s">
        <v>106</v>
      </c>
      <c r="B52" s="213"/>
      <c r="C52" s="138">
        <v>15</v>
      </c>
      <c r="D52" s="89">
        <f>SUM(C52/20)*$C$15</f>
        <v>0</v>
      </c>
      <c r="E52" s="126"/>
      <c r="F52" s="73">
        <v>0.667</v>
      </c>
      <c r="G52" s="136">
        <f>F52*D52</f>
        <v>0</v>
      </c>
    </row>
    <row r="53" spans="1:7" ht="15">
      <c r="A53" s="146" t="s">
        <v>107</v>
      </c>
      <c r="C53" s="138">
        <v>35</v>
      </c>
      <c r="D53" s="89">
        <f>SUM(C53/20)*$C$15</f>
        <v>0</v>
      </c>
      <c r="E53" s="126"/>
      <c r="F53" s="73">
        <v>0.689</v>
      </c>
      <c r="G53" s="136">
        <f>F53*D53</f>
        <v>0</v>
      </c>
    </row>
    <row r="54" spans="1:7" ht="15.75" customHeight="1">
      <c r="A54" s="199" t="s">
        <v>108</v>
      </c>
      <c r="B54" s="196"/>
      <c r="C54" s="138">
        <v>120</v>
      </c>
      <c r="D54" s="89">
        <f>SUM(C54/20)*$C$15</f>
        <v>0</v>
      </c>
      <c r="E54" s="126"/>
      <c r="F54" s="145">
        <v>0.601</v>
      </c>
      <c r="G54" s="136">
        <f>F54*D54</f>
        <v>0</v>
      </c>
    </row>
    <row r="55" spans="1:7" ht="6" customHeight="1">
      <c r="A55" s="199"/>
      <c r="B55" s="196"/>
      <c r="C55" s="138"/>
      <c r="D55" s="122"/>
      <c r="E55" s="126"/>
      <c r="F55" s="141"/>
      <c r="G55" s="144"/>
    </row>
    <row r="56" spans="1:7" ht="15">
      <c r="A56" s="185" t="s">
        <v>109</v>
      </c>
      <c r="B56" s="186"/>
      <c r="C56" s="141">
        <v>15</v>
      </c>
      <c r="D56" s="89">
        <f>SUM(C56/20)*$C$15</f>
        <v>0</v>
      </c>
      <c r="E56" s="126"/>
      <c r="F56" s="73">
        <v>0.33</v>
      </c>
      <c r="G56" s="136">
        <f>F56*D56</f>
        <v>0</v>
      </c>
    </row>
    <row r="57" spans="1:7" ht="15">
      <c r="A57" s="206" t="s">
        <v>110</v>
      </c>
      <c r="B57" s="207"/>
      <c r="C57" s="138">
        <v>25</v>
      </c>
      <c r="D57" s="89">
        <f>SUM(C57/20)*$C$15</f>
        <v>0</v>
      </c>
      <c r="E57" s="126"/>
      <c r="F57" s="73">
        <v>0.221</v>
      </c>
      <c r="G57" s="136">
        <f>F57*D57</f>
        <v>0</v>
      </c>
    </row>
    <row r="58" spans="1:7" ht="7.5" customHeight="1">
      <c r="A58" s="210"/>
      <c r="B58" s="211"/>
      <c r="C58" s="138"/>
      <c r="D58" s="124"/>
      <c r="E58" s="126"/>
      <c r="F58" s="141"/>
      <c r="G58" s="144"/>
    </row>
    <row r="59" spans="1:7" ht="15">
      <c r="A59" s="203" t="s">
        <v>39</v>
      </c>
      <c r="B59" s="204"/>
      <c r="C59" s="141">
        <v>100</v>
      </c>
      <c r="D59" s="89">
        <f aca="true" t="shared" si="6" ref="D59:D83">SUM(C59/20)*$C$15</f>
        <v>0</v>
      </c>
      <c r="E59" s="126"/>
      <c r="F59" s="73">
        <v>0.32</v>
      </c>
      <c r="G59" s="136">
        <f aca="true" t="shared" si="7" ref="G59:G83">F59*D59</f>
        <v>0</v>
      </c>
    </row>
    <row r="60" spans="1:7" ht="15.75" customHeight="1">
      <c r="A60" s="203" t="s">
        <v>45</v>
      </c>
      <c r="B60" s="204"/>
      <c r="C60" s="138">
        <v>5</v>
      </c>
      <c r="D60" s="89">
        <f t="shared" si="6"/>
        <v>0</v>
      </c>
      <c r="E60" s="126"/>
      <c r="F60" s="73">
        <v>2.27</v>
      </c>
      <c r="G60" s="136">
        <f t="shared" si="7"/>
        <v>0</v>
      </c>
    </row>
    <row r="61" spans="1:7" ht="17.25" customHeight="1">
      <c r="A61" s="197" t="s">
        <v>34</v>
      </c>
      <c r="B61" s="198"/>
      <c r="C61" s="138">
        <v>200</v>
      </c>
      <c r="D61" s="89">
        <f t="shared" si="6"/>
        <v>0</v>
      </c>
      <c r="E61" s="126"/>
      <c r="F61" s="73">
        <v>0.002</v>
      </c>
      <c r="G61" s="136">
        <f t="shared" si="7"/>
        <v>0</v>
      </c>
    </row>
    <row r="62" spans="1:11" ht="17.25" customHeight="1">
      <c r="A62" s="197" t="s">
        <v>40</v>
      </c>
      <c r="B62" s="198"/>
      <c r="C62" s="138">
        <v>400</v>
      </c>
      <c r="D62" s="89">
        <f t="shared" si="6"/>
        <v>0</v>
      </c>
      <c r="E62" s="126"/>
      <c r="F62" s="73">
        <v>0.043</v>
      </c>
      <c r="G62" s="136">
        <f t="shared" si="7"/>
        <v>0</v>
      </c>
      <c r="K62" s="154"/>
    </row>
    <row r="63" spans="1:7" ht="17.25" customHeight="1">
      <c r="A63" s="197" t="s">
        <v>41</v>
      </c>
      <c r="B63" s="198"/>
      <c r="C63" s="138">
        <v>320</v>
      </c>
      <c r="D63" s="89">
        <f t="shared" si="6"/>
        <v>0</v>
      </c>
      <c r="E63" s="126"/>
      <c r="F63" s="73">
        <v>0.03</v>
      </c>
      <c r="G63" s="136">
        <f t="shared" si="7"/>
        <v>0</v>
      </c>
    </row>
    <row r="64" spans="1:7" ht="17.25" customHeight="1">
      <c r="A64" s="203" t="s">
        <v>42</v>
      </c>
      <c r="B64" s="204"/>
      <c r="C64" s="138">
        <v>10</v>
      </c>
      <c r="D64" s="89">
        <f t="shared" si="6"/>
        <v>0</v>
      </c>
      <c r="E64" s="126"/>
      <c r="F64" s="73">
        <v>0.049</v>
      </c>
      <c r="G64" s="136">
        <f t="shared" si="7"/>
        <v>0</v>
      </c>
    </row>
    <row r="65" spans="1:7" ht="17.25" customHeight="1">
      <c r="A65" s="203" t="s">
        <v>43</v>
      </c>
      <c r="B65" s="204"/>
      <c r="C65" s="138">
        <v>2</v>
      </c>
      <c r="D65" s="89">
        <f t="shared" si="6"/>
        <v>0</v>
      </c>
      <c r="E65" s="126"/>
      <c r="F65" s="73">
        <v>0.34</v>
      </c>
      <c r="G65" s="136">
        <f t="shared" si="7"/>
        <v>0</v>
      </c>
    </row>
    <row r="66" spans="1:7" ht="17.25" customHeight="1">
      <c r="A66" s="203" t="s">
        <v>57</v>
      </c>
      <c r="B66" s="204"/>
      <c r="C66" s="141">
        <v>400</v>
      </c>
      <c r="D66" s="89">
        <f t="shared" si="6"/>
        <v>0</v>
      </c>
      <c r="E66" s="126"/>
      <c r="F66" s="73">
        <v>0.019</v>
      </c>
      <c r="G66" s="136">
        <f t="shared" si="7"/>
        <v>0</v>
      </c>
    </row>
    <row r="67" spans="1:7" ht="16.5" customHeight="1">
      <c r="A67" s="203" t="s">
        <v>46</v>
      </c>
      <c r="B67" s="204"/>
      <c r="C67" s="138">
        <v>400</v>
      </c>
      <c r="D67" s="89">
        <f t="shared" si="6"/>
        <v>0</v>
      </c>
      <c r="E67" s="126"/>
      <c r="F67" s="73">
        <v>0.016</v>
      </c>
      <c r="G67" s="136">
        <f t="shared" si="7"/>
        <v>0</v>
      </c>
    </row>
    <row r="68" spans="1:7" ht="16.5" customHeight="1">
      <c r="A68" s="203" t="s">
        <v>44</v>
      </c>
      <c r="B68" s="204"/>
      <c r="C68" s="138">
        <v>20</v>
      </c>
      <c r="D68" s="89">
        <f t="shared" si="6"/>
        <v>0</v>
      </c>
      <c r="E68" s="126"/>
      <c r="F68" s="73">
        <v>0.288</v>
      </c>
      <c r="G68" s="136">
        <f t="shared" si="7"/>
        <v>0</v>
      </c>
    </row>
    <row r="69" spans="1:7" ht="16.5" customHeight="1">
      <c r="A69" s="203" t="s">
        <v>58</v>
      </c>
      <c r="B69" s="204"/>
      <c r="C69" s="138">
        <v>20</v>
      </c>
      <c r="D69" s="89">
        <f t="shared" si="6"/>
        <v>0</v>
      </c>
      <c r="E69" s="126"/>
      <c r="F69" s="73">
        <v>0.314</v>
      </c>
      <c r="G69" s="136">
        <f t="shared" si="7"/>
        <v>0</v>
      </c>
    </row>
    <row r="70" spans="1:7" ht="16.5" customHeight="1">
      <c r="A70" s="203" t="s">
        <v>48</v>
      </c>
      <c r="B70" s="204"/>
      <c r="C70" s="138">
        <v>120</v>
      </c>
      <c r="D70" s="89">
        <f t="shared" si="6"/>
        <v>0</v>
      </c>
      <c r="E70" s="126"/>
      <c r="F70" s="73">
        <v>0.04</v>
      </c>
      <c r="G70" s="136">
        <f t="shared" si="7"/>
        <v>0</v>
      </c>
    </row>
    <row r="71" spans="1:7" ht="16.5" customHeight="1">
      <c r="A71" s="197" t="s">
        <v>47</v>
      </c>
      <c r="B71" s="198"/>
      <c r="C71" s="138">
        <v>25</v>
      </c>
      <c r="D71" s="89">
        <f t="shared" si="6"/>
        <v>0</v>
      </c>
      <c r="E71" s="126"/>
      <c r="F71" s="73">
        <v>0.08</v>
      </c>
      <c r="G71" s="136">
        <f t="shared" si="7"/>
        <v>0</v>
      </c>
    </row>
    <row r="72" spans="1:7" ht="16.5" customHeight="1">
      <c r="A72" s="197" t="s">
        <v>38</v>
      </c>
      <c r="B72" s="198"/>
      <c r="C72" s="138">
        <v>2</v>
      </c>
      <c r="D72" s="89">
        <f t="shared" si="6"/>
        <v>0</v>
      </c>
      <c r="E72" s="126"/>
      <c r="F72" s="73">
        <v>0.15</v>
      </c>
      <c r="G72" s="136">
        <f t="shared" si="7"/>
        <v>0</v>
      </c>
    </row>
    <row r="73" spans="1:7" ht="16.5" customHeight="1">
      <c r="A73" s="197" t="s">
        <v>37</v>
      </c>
      <c r="B73" s="198"/>
      <c r="C73" s="138">
        <v>2</v>
      </c>
      <c r="D73" s="89">
        <f t="shared" si="6"/>
        <v>0</v>
      </c>
      <c r="E73" s="126"/>
      <c r="F73" s="73">
        <v>0.15</v>
      </c>
      <c r="G73" s="136">
        <f t="shared" si="7"/>
        <v>0</v>
      </c>
    </row>
    <row r="74" spans="1:7" ht="16.5" customHeight="1">
      <c r="A74" s="233" t="s">
        <v>59</v>
      </c>
      <c r="B74" s="234"/>
      <c r="C74" s="138">
        <v>5</v>
      </c>
      <c r="D74" s="89">
        <f t="shared" si="6"/>
        <v>0</v>
      </c>
      <c r="E74" s="126"/>
      <c r="F74" s="73">
        <v>1.24</v>
      </c>
      <c r="G74" s="136">
        <f t="shared" si="7"/>
        <v>0</v>
      </c>
    </row>
    <row r="75" spans="1:7" ht="16.5" customHeight="1">
      <c r="A75" s="197" t="s">
        <v>52</v>
      </c>
      <c r="B75" s="198"/>
      <c r="C75" s="138">
        <v>1</v>
      </c>
      <c r="D75" s="89">
        <f t="shared" si="6"/>
        <v>0</v>
      </c>
      <c r="E75" s="126"/>
      <c r="F75" s="73">
        <v>2.97</v>
      </c>
      <c r="G75" s="136">
        <f t="shared" si="7"/>
        <v>0</v>
      </c>
    </row>
    <row r="76" spans="1:7" ht="16.5" customHeight="1">
      <c r="A76" s="197" t="s">
        <v>36</v>
      </c>
      <c r="B76" s="198"/>
      <c r="C76" s="138">
        <v>1</v>
      </c>
      <c r="D76" s="89">
        <f t="shared" si="6"/>
        <v>0</v>
      </c>
      <c r="E76" s="126"/>
      <c r="F76" s="73">
        <v>0.84</v>
      </c>
      <c r="G76" s="136">
        <f t="shared" si="7"/>
        <v>0</v>
      </c>
    </row>
    <row r="77" spans="1:7" ht="16.5" customHeight="1">
      <c r="A77" s="203" t="s">
        <v>54</v>
      </c>
      <c r="B77" s="204"/>
      <c r="C77" s="138">
        <v>100</v>
      </c>
      <c r="D77" s="89">
        <f t="shared" si="6"/>
        <v>0</v>
      </c>
      <c r="E77" s="126"/>
      <c r="F77" s="73"/>
      <c r="G77" s="136">
        <f t="shared" si="7"/>
        <v>0</v>
      </c>
    </row>
    <row r="78" spans="1:7" ht="16.5" customHeight="1">
      <c r="A78" s="197" t="s">
        <v>53</v>
      </c>
      <c r="B78" s="198"/>
      <c r="C78" s="138">
        <v>10</v>
      </c>
      <c r="D78" s="89">
        <f t="shared" si="6"/>
        <v>0</v>
      </c>
      <c r="E78" s="126"/>
      <c r="F78" s="73">
        <v>0.09</v>
      </c>
      <c r="G78" s="136">
        <f t="shared" si="7"/>
        <v>0</v>
      </c>
    </row>
    <row r="79" spans="1:7" ht="16.5" customHeight="1">
      <c r="A79" s="203" t="s">
        <v>50</v>
      </c>
      <c r="B79" s="204"/>
      <c r="C79" s="147">
        <v>400</v>
      </c>
      <c r="D79" s="125">
        <f t="shared" si="6"/>
        <v>0</v>
      </c>
      <c r="E79" s="126"/>
      <c r="F79" s="73">
        <v>0.037</v>
      </c>
      <c r="G79" s="136">
        <f t="shared" si="7"/>
        <v>0</v>
      </c>
    </row>
    <row r="80" spans="1:7" ht="16.5" customHeight="1">
      <c r="A80" s="203" t="s">
        <v>49</v>
      </c>
      <c r="B80" s="204"/>
      <c r="C80" s="138">
        <v>1</v>
      </c>
      <c r="D80" s="89">
        <f t="shared" si="6"/>
        <v>0</v>
      </c>
      <c r="E80" s="126"/>
      <c r="F80" s="73">
        <v>1.69</v>
      </c>
      <c r="G80" s="136">
        <f t="shared" si="7"/>
        <v>0</v>
      </c>
    </row>
    <row r="81" spans="1:7" ht="16.5" customHeight="1">
      <c r="A81" s="197" t="s">
        <v>35</v>
      </c>
      <c r="B81" s="198"/>
      <c r="C81" s="138">
        <v>1</v>
      </c>
      <c r="D81" s="89">
        <f t="shared" si="6"/>
        <v>0</v>
      </c>
      <c r="E81" s="126"/>
      <c r="F81" s="148">
        <v>1.16</v>
      </c>
      <c r="G81" s="136">
        <f t="shared" si="7"/>
        <v>0</v>
      </c>
    </row>
    <row r="82" spans="1:7" ht="16.5" customHeight="1">
      <c r="A82" s="197" t="s">
        <v>55</v>
      </c>
      <c r="B82" s="198"/>
      <c r="C82" s="138">
        <v>1</v>
      </c>
      <c r="D82" s="89">
        <f t="shared" si="6"/>
        <v>0</v>
      </c>
      <c r="E82" s="126"/>
      <c r="F82" s="148">
        <v>0.33</v>
      </c>
      <c r="G82" s="136">
        <f t="shared" si="7"/>
        <v>0</v>
      </c>
    </row>
    <row r="83" spans="1:7" ht="16.5" customHeight="1" thickBot="1">
      <c r="A83" s="238" t="s">
        <v>51</v>
      </c>
      <c r="B83" s="239"/>
      <c r="C83" s="155">
        <v>1</v>
      </c>
      <c r="D83" s="91">
        <f t="shared" si="6"/>
        <v>0</v>
      </c>
      <c r="E83" s="126"/>
      <c r="F83" s="148">
        <v>0.25</v>
      </c>
      <c r="G83" s="136">
        <f t="shared" si="7"/>
        <v>0</v>
      </c>
    </row>
    <row r="84" spans="1:7" ht="18" customHeight="1" thickBot="1">
      <c r="A84" s="237"/>
      <c r="B84" s="237"/>
      <c r="C84" s="149"/>
      <c r="D84" s="126"/>
      <c r="E84" s="126"/>
      <c r="F84" s="183" t="s">
        <v>66</v>
      </c>
      <c r="G84" s="184"/>
    </row>
    <row r="85" spans="1:7" ht="17.25" customHeight="1">
      <c r="A85" s="230" t="s">
        <v>130</v>
      </c>
      <c r="B85" s="231"/>
      <c r="C85" s="232"/>
      <c r="D85" s="92" t="s">
        <v>69</v>
      </c>
      <c r="E85" s="126"/>
      <c r="F85" s="98" t="s">
        <v>68</v>
      </c>
      <c r="G85" s="98" t="s">
        <v>67</v>
      </c>
    </row>
    <row r="86" spans="1:7" ht="17.25" customHeight="1">
      <c r="A86" s="214"/>
      <c r="B86" s="215"/>
      <c r="C86" s="216"/>
      <c r="D86" s="71"/>
      <c r="E86" s="126"/>
      <c r="F86" s="73"/>
      <c r="G86" s="136">
        <f aca="true" t="shared" si="8" ref="G86:G102">F86*D86</f>
        <v>0</v>
      </c>
    </row>
    <row r="87" spans="1:7" ht="17.25" customHeight="1">
      <c r="A87" s="214"/>
      <c r="B87" s="215"/>
      <c r="C87" s="216"/>
      <c r="D87" s="71"/>
      <c r="E87" s="126"/>
      <c r="F87" s="73"/>
      <c r="G87" s="136">
        <f t="shared" si="8"/>
        <v>0</v>
      </c>
    </row>
    <row r="88" spans="1:7" ht="17.25" customHeight="1">
      <c r="A88" s="214"/>
      <c r="B88" s="215"/>
      <c r="C88" s="216"/>
      <c r="D88" s="71"/>
      <c r="E88" s="126"/>
      <c r="F88" s="73"/>
      <c r="G88" s="136">
        <f t="shared" si="8"/>
        <v>0</v>
      </c>
    </row>
    <row r="89" spans="1:7" ht="15" customHeight="1">
      <c r="A89" s="214"/>
      <c r="B89" s="215"/>
      <c r="C89" s="216"/>
      <c r="D89" s="71"/>
      <c r="E89" s="126"/>
      <c r="F89" s="73"/>
      <c r="G89" s="136">
        <f t="shared" si="8"/>
        <v>0</v>
      </c>
    </row>
    <row r="90" spans="1:7" ht="21" customHeight="1">
      <c r="A90" s="214"/>
      <c r="B90" s="215"/>
      <c r="C90" s="216"/>
      <c r="D90" s="71"/>
      <c r="E90" s="126"/>
      <c r="F90" s="73"/>
      <c r="G90" s="136">
        <f t="shared" si="8"/>
        <v>0</v>
      </c>
    </row>
    <row r="91" spans="1:7" ht="17.25" customHeight="1">
      <c r="A91" s="214"/>
      <c r="B91" s="215"/>
      <c r="C91" s="216"/>
      <c r="D91" s="71"/>
      <c r="E91" s="126"/>
      <c r="F91" s="73"/>
      <c r="G91" s="136">
        <f t="shared" si="8"/>
        <v>0</v>
      </c>
    </row>
    <row r="92" spans="1:7" ht="17.25" customHeight="1">
      <c r="A92" s="214"/>
      <c r="B92" s="215"/>
      <c r="C92" s="216"/>
      <c r="D92" s="71"/>
      <c r="E92" s="126"/>
      <c r="F92" s="73"/>
      <c r="G92" s="136">
        <f t="shared" si="8"/>
        <v>0</v>
      </c>
    </row>
    <row r="93" spans="1:7" ht="17.25" customHeight="1">
      <c r="A93" s="74"/>
      <c r="B93" s="75"/>
      <c r="C93" s="76"/>
      <c r="D93" s="71"/>
      <c r="E93" s="126"/>
      <c r="F93" s="73"/>
      <c r="G93" s="136">
        <f t="shared" si="8"/>
        <v>0</v>
      </c>
    </row>
    <row r="94" spans="1:7" ht="17.25" customHeight="1">
      <c r="A94" s="74"/>
      <c r="B94" s="75"/>
      <c r="C94" s="76"/>
      <c r="D94" s="71"/>
      <c r="E94" s="126"/>
      <c r="F94" s="73"/>
      <c r="G94" s="136">
        <f t="shared" si="8"/>
        <v>0</v>
      </c>
    </row>
    <row r="95" spans="1:7" ht="15.75" customHeight="1">
      <c r="A95" s="74"/>
      <c r="B95" s="75"/>
      <c r="C95" s="76"/>
      <c r="D95" s="71"/>
      <c r="E95" s="126"/>
      <c r="F95" s="73"/>
      <c r="G95" s="136">
        <f t="shared" si="8"/>
        <v>0</v>
      </c>
    </row>
    <row r="96" spans="1:7" ht="17.25" customHeight="1">
      <c r="A96" s="214"/>
      <c r="B96" s="215"/>
      <c r="C96" s="216"/>
      <c r="D96" s="71"/>
      <c r="E96" s="126"/>
      <c r="F96" s="73"/>
      <c r="G96" s="136">
        <f t="shared" si="8"/>
        <v>0</v>
      </c>
    </row>
    <row r="97" spans="1:7" ht="17.25" customHeight="1">
      <c r="A97" s="214"/>
      <c r="B97" s="235"/>
      <c r="C97" s="236"/>
      <c r="D97" s="71"/>
      <c r="E97" s="126"/>
      <c r="F97" s="73"/>
      <c r="G97" s="136">
        <f t="shared" si="8"/>
        <v>0</v>
      </c>
    </row>
    <row r="98" spans="1:7" ht="17.25" customHeight="1">
      <c r="A98" s="214"/>
      <c r="B98" s="235"/>
      <c r="C98" s="236"/>
      <c r="D98" s="71"/>
      <c r="E98" s="126"/>
      <c r="F98" s="73"/>
      <c r="G98" s="136">
        <f t="shared" si="8"/>
        <v>0</v>
      </c>
    </row>
    <row r="99" spans="1:7" ht="17.25" customHeight="1">
      <c r="A99" s="77"/>
      <c r="B99" s="78"/>
      <c r="C99" s="79"/>
      <c r="D99" s="72"/>
      <c r="E99" s="126"/>
      <c r="F99" s="73"/>
      <c r="G99" s="136">
        <f t="shared" si="8"/>
        <v>0</v>
      </c>
    </row>
    <row r="100" spans="1:7" ht="17.25" customHeight="1">
      <c r="A100" s="77"/>
      <c r="B100" s="78"/>
      <c r="C100" s="79"/>
      <c r="D100" s="72"/>
      <c r="E100" s="126"/>
      <c r="F100" s="73"/>
      <c r="G100" s="136">
        <f t="shared" si="8"/>
        <v>0</v>
      </c>
    </row>
    <row r="101" spans="1:7" ht="17.25" customHeight="1">
      <c r="A101" s="77"/>
      <c r="B101" s="78"/>
      <c r="C101" s="79"/>
      <c r="D101" s="72"/>
      <c r="E101" s="126"/>
      <c r="F101" s="73"/>
      <c r="G101" s="136">
        <f t="shared" si="8"/>
        <v>0</v>
      </c>
    </row>
    <row r="102" spans="1:7" ht="17.25" customHeight="1" thickBot="1">
      <c r="A102" s="224"/>
      <c r="B102" s="225"/>
      <c r="C102" s="227"/>
      <c r="D102" s="152"/>
      <c r="E102" s="126"/>
      <c r="F102" s="73"/>
      <c r="G102" s="136">
        <f t="shared" si="8"/>
        <v>0</v>
      </c>
    </row>
    <row r="103" spans="1:7" ht="18" customHeight="1" thickBot="1">
      <c r="A103" s="150"/>
      <c r="B103" s="126"/>
      <c r="C103" s="149"/>
      <c r="D103" s="126"/>
      <c r="E103" s="126"/>
      <c r="F103" s="183" t="s">
        <v>66</v>
      </c>
      <c r="G103" s="184"/>
    </row>
    <row r="104" spans="1:7" ht="15">
      <c r="A104" s="217" t="s">
        <v>129</v>
      </c>
      <c r="B104" s="218"/>
      <c r="C104" s="219"/>
      <c r="D104" s="92" t="s">
        <v>69</v>
      </c>
      <c r="E104" s="151"/>
      <c r="F104" s="98" t="s">
        <v>68</v>
      </c>
      <c r="G104" s="98" t="s">
        <v>67</v>
      </c>
    </row>
    <row r="105" spans="1:7" ht="15">
      <c r="A105" s="214"/>
      <c r="B105" s="215"/>
      <c r="C105" s="216"/>
      <c r="D105" s="71"/>
      <c r="E105" s="126"/>
      <c r="F105" s="73"/>
      <c r="G105" s="136">
        <f aca="true" t="shared" si="9" ref="G105:G110">F105*D105</f>
        <v>0</v>
      </c>
    </row>
    <row r="106" spans="1:7" ht="15">
      <c r="A106" s="214"/>
      <c r="B106" s="240"/>
      <c r="C106" s="204"/>
      <c r="D106" s="153"/>
      <c r="E106" s="129"/>
      <c r="F106" s="73"/>
      <c r="G106" s="136">
        <f t="shared" si="9"/>
        <v>0</v>
      </c>
    </row>
    <row r="107" spans="1:7" ht="15">
      <c r="A107" s="214"/>
      <c r="B107" s="240"/>
      <c r="C107" s="204"/>
      <c r="D107" s="153"/>
      <c r="E107" s="129"/>
      <c r="F107" s="73"/>
      <c r="G107" s="136">
        <f t="shared" si="9"/>
        <v>0</v>
      </c>
    </row>
    <row r="108" spans="1:7" ht="15">
      <c r="A108" s="214"/>
      <c r="B108" s="240"/>
      <c r="C108" s="204"/>
      <c r="D108" s="127"/>
      <c r="E108" s="129"/>
      <c r="F108" s="73"/>
      <c r="G108" s="136">
        <f t="shared" si="9"/>
        <v>0</v>
      </c>
    </row>
    <row r="109" spans="1:7" ht="15">
      <c r="A109" s="214"/>
      <c r="B109" s="215"/>
      <c r="C109" s="204"/>
      <c r="D109" s="127"/>
      <c r="E109" s="129"/>
      <c r="F109" s="73"/>
      <c r="G109" s="136">
        <f t="shared" si="9"/>
        <v>0</v>
      </c>
    </row>
    <row r="110" spans="1:7" ht="15.75" thickBot="1">
      <c r="A110" s="224"/>
      <c r="B110" s="225"/>
      <c r="C110" s="226"/>
      <c r="D110" s="128"/>
      <c r="E110" s="129"/>
      <c r="F110" s="73"/>
      <c r="G110" s="136">
        <f t="shared" si="9"/>
        <v>0</v>
      </c>
    </row>
    <row r="111" spans="1:5" ht="8.25" customHeight="1" thickBot="1">
      <c r="A111" s="129"/>
      <c r="B111" s="129"/>
      <c r="D111" s="129"/>
      <c r="E111" s="129"/>
    </row>
    <row r="112" spans="1:7" ht="27" customHeight="1" thickBot="1">
      <c r="A112" s="129"/>
      <c r="B112" s="129"/>
      <c r="D112" s="222" t="s">
        <v>132</v>
      </c>
      <c r="E112" s="223"/>
      <c r="F112" s="220">
        <f>SUM(G20:G26,G31:G83,G86:G102,G105:G107,G105:G110)</f>
        <v>0</v>
      </c>
      <c r="G112" s="221"/>
    </row>
  </sheetData>
  <sheetProtection password="CA57" sheet="1" objects="1" scenarios="1"/>
  <mergeCells count="93">
    <mergeCell ref="F84:G84"/>
    <mergeCell ref="A62:B62"/>
    <mergeCell ref="A63:B63"/>
    <mergeCell ref="A70:B70"/>
    <mergeCell ref="A65:B65"/>
    <mergeCell ref="A66:B66"/>
    <mergeCell ref="A67:B67"/>
    <mergeCell ref="A77:B77"/>
    <mergeCell ref="A73:B73"/>
    <mergeCell ref="A64:B64"/>
    <mergeCell ref="F103:G103"/>
    <mergeCell ref="F18:G18"/>
    <mergeCell ref="F29:G29"/>
    <mergeCell ref="A39:B39"/>
    <mergeCell ref="A33:B33"/>
    <mergeCell ref="A82:B82"/>
    <mergeCell ref="A34:B34"/>
    <mergeCell ref="A35:B35"/>
    <mergeCell ref="A36:B36"/>
    <mergeCell ref="A43:B43"/>
    <mergeCell ref="F17:G17"/>
    <mergeCell ref="A28:E28"/>
    <mergeCell ref="A1:E1"/>
    <mergeCell ref="A3:B3"/>
    <mergeCell ref="A4:B4"/>
    <mergeCell ref="A5:B5"/>
    <mergeCell ref="A7:B7"/>
    <mergeCell ref="A8:B8"/>
    <mergeCell ref="A9:B9"/>
    <mergeCell ref="A10:B10"/>
    <mergeCell ref="A15:B15"/>
    <mergeCell ref="A17:E17"/>
    <mergeCell ref="A30:B30"/>
    <mergeCell ref="A31:B31"/>
    <mergeCell ref="A11:B11"/>
    <mergeCell ref="A12:B12"/>
    <mergeCell ref="A13:B13"/>
    <mergeCell ref="A14:B14"/>
    <mergeCell ref="A46:B46"/>
    <mergeCell ref="A48:B48"/>
    <mergeCell ref="A50:B50"/>
    <mergeCell ref="A47:B47"/>
    <mergeCell ref="A49:B49"/>
    <mergeCell ref="A54:B54"/>
    <mergeCell ref="A58:B58"/>
    <mergeCell ref="A59:B59"/>
    <mergeCell ref="A61:B61"/>
    <mergeCell ref="A51:B51"/>
    <mergeCell ref="A55:B55"/>
    <mergeCell ref="A60:B60"/>
    <mergeCell ref="A56:B56"/>
    <mergeCell ref="A57:B57"/>
    <mergeCell ref="A52:B52"/>
    <mergeCell ref="A38:B38"/>
    <mergeCell ref="A41:B41"/>
    <mergeCell ref="A42:B42"/>
    <mergeCell ref="A44:B44"/>
    <mergeCell ref="A102:C102"/>
    <mergeCell ref="A71:B71"/>
    <mergeCell ref="A72:B72"/>
    <mergeCell ref="A84:B84"/>
    <mergeCell ref="A86:C86"/>
    <mergeCell ref="A80:B80"/>
    <mergeCell ref="A76:B76"/>
    <mergeCell ref="A45:B45"/>
    <mergeCell ref="A69:B69"/>
    <mergeCell ref="A68:B68"/>
    <mergeCell ref="A83:B83"/>
    <mergeCell ref="A97:C97"/>
    <mergeCell ref="A78:B78"/>
    <mergeCell ref="A79:B79"/>
    <mergeCell ref="A74:B74"/>
    <mergeCell ref="A75:B75"/>
    <mergeCell ref="F16:G16"/>
    <mergeCell ref="A107:C107"/>
    <mergeCell ref="A104:C104"/>
    <mergeCell ref="A89:C89"/>
    <mergeCell ref="A90:C90"/>
    <mergeCell ref="A87:C87"/>
    <mergeCell ref="A88:C88"/>
    <mergeCell ref="A85:C85"/>
    <mergeCell ref="A81:B81"/>
    <mergeCell ref="A105:C105"/>
    <mergeCell ref="A106:C106"/>
    <mergeCell ref="A91:C91"/>
    <mergeCell ref="A92:C92"/>
    <mergeCell ref="A96:C96"/>
    <mergeCell ref="F112:G112"/>
    <mergeCell ref="D112:E112"/>
    <mergeCell ref="A108:C108"/>
    <mergeCell ref="A109:C109"/>
    <mergeCell ref="A110:C110"/>
    <mergeCell ref="A98:C98"/>
  </mergeCells>
  <printOptions/>
  <pageMargins left="0.53" right="0.65" top="0.32" bottom="0.36" header="0.18" footer="0.18"/>
  <pageSetup horizontalDpi="600" verticalDpi="600" orientation="portrait" paperSize="9" scale="4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B22" sqref="B22"/>
    </sheetView>
  </sheetViews>
  <sheetFormatPr defaultColWidth="8.8515625" defaultRowHeight="12.75"/>
  <cols>
    <col min="1" max="1" width="40.421875" style="68" customWidth="1"/>
    <col min="2" max="2" width="30.8515625" style="68" customWidth="1"/>
    <col min="3" max="3" width="24.28125" style="130" customWidth="1"/>
    <col min="4" max="4" width="21.421875" style="68" customWidth="1"/>
    <col min="5" max="5" width="7.28125" style="68" customWidth="1"/>
    <col min="6" max="6" width="19.140625" style="130" customWidth="1"/>
    <col min="7" max="7" width="17.8515625" style="68" customWidth="1"/>
    <col min="8" max="16384" width="8.8515625" style="68" customWidth="1"/>
  </cols>
  <sheetData>
    <row r="1" spans="1:5" ht="27" customHeight="1">
      <c r="A1" s="243" t="s">
        <v>144</v>
      </c>
      <c r="B1" s="244"/>
      <c r="C1" s="244"/>
      <c r="D1" s="244"/>
      <c r="E1" s="244"/>
    </row>
    <row r="2" ht="8.25" customHeight="1"/>
    <row r="3" spans="1:4" ht="15.75">
      <c r="A3" s="201" t="s">
        <v>91</v>
      </c>
      <c r="B3" s="202"/>
      <c r="C3" s="98" t="s">
        <v>60</v>
      </c>
      <c r="D3" s="106"/>
    </row>
    <row r="4" spans="1:5" ht="15.75">
      <c r="A4" s="200" t="s">
        <v>137</v>
      </c>
      <c r="B4" s="190"/>
      <c r="C4" s="98" t="s">
        <v>0</v>
      </c>
      <c r="D4" s="107"/>
      <c r="E4" s="69"/>
    </row>
    <row r="5" spans="1:5" ht="15.75">
      <c r="A5" s="200" t="s">
        <v>65</v>
      </c>
      <c r="B5" s="190"/>
      <c r="C5" s="98" t="s">
        <v>0</v>
      </c>
      <c r="D5" s="107"/>
      <c r="E5" s="69"/>
    </row>
    <row r="6" spans="1:4" ht="15.75">
      <c r="A6" s="113"/>
      <c r="B6" s="113"/>
      <c r="C6" s="131"/>
      <c r="D6" s="108"/>
    </row>
    <row r="7" spans="1:4" ht="15.75">
      <c r="A7" s="189" t="s">
        <v>61</v>
      </c>
      <c r="B7" s="190"/>
      <c r="C7" s="109"/>
      <c r="D7" s="110"/>
    </row>
    <row r="8" spans="1:5" ht="15.75">
      <c r="A8" s="191" t="s">
        <v>62</v>
      </c>
      <c r="B8" s="192"/>
      <c r="C8" s="132"/>
      <c r="D8" s="111"/>
      <c r="E8" s="69"/>
    </row>
    <row r="9" spans="1:4" ht="15.75">
      <c r="A9" s="191" t="s">
        <v>63</v>
      </c>
      <c r="B9" s="192"/>
      <c r="C9" s="85">
        <f>D3/100000*C8</f>
        <v>0</v>
      </c>
      <c r="D9" s="84"/>
    </row>
    <row r="10" spans="1:4" ht="15.75">
      <c r="A10" s="191" t="s">
        <v>92</v>
      </c>
      <c r="B10" s="192"/>
      <c r="C10" s="112"/>
      <c r="D10" s="113"/>
    </row>
    <row r="11" spans="1:4" ht="15.75">
      <c r="A11" s="191" t="s">
        <v>64</v>
      </c>
      <c r="B11" s="192"/>
      <c r="C11" s="85">
        <f>C9-C10</f>
        <v>0</v>
      </c>
      <c r="D11" s="114"/>
    </row>
    <row r="12" spans="1:4" ht="15.75">
      <c r="A12" s="193" t="s">
        <v>142</v>
      </c>
      <c r="B12" s="192"/>
      <c r="C12" s="115">
        <f>C11*D4</f>
        <v>0</v>
      </c>
      <c r="D12" s="116"/>
    </row>
    <row r="13" spans="1:6" s="67" customFormat="1" ht="15.75">
      <c r="A13" s="189" t="s">
        <v>139</v>
      </c>
      <c r="B13" s="192"/>
      <c r="C13" s="133">
        <f>C11+C12</f>
        <v>0</v>
      </c>
      <c r="D13" s="84"/>
      <c r="F13" s="66"/>
    </row>
    <row r="14" spans="1:6" s="67" customFormat="1" ht="15.75">
      <c r="A14" s="189" t="s">
        <v>140</v>
      </c>
      <c r="B14" s="192"/>
      <c r="C14" s="85">
        <f>C13-C15</f>
        <v>0</v>
      </c>
      <c r="D14" s="84"/>
      <c r="F14" s="66"/>
    </row>
    <row r="15" spans="1:6" s="67" customFormat="1" ht="15.75">
      <c r="A15" s="189" t="s">
        <v>141</v>
      </c>
      <c r="B15" s="192"/>
      <c r="C15" s="85">
        <f>SUM(C13*D5)</f>
        <v>0</v>
      </c>
      <c r="D15" s="84"/>
      <c r="F15" s="66"/>
    </row>
    <row r="16" spans="6:7" ht="16.5" customHeight="1">
      <c r="F16" s="228" t="s">
        <v>128</v>
      </c>
      <c r="G16" s="229"/>
    </row>
    <row r="17" spans="1:7" ht="18.75" customHeight="1">
      <c r="A17" s="205" t="s">
        <v>134</v>
      </c>
      <c r="B17" s="205"/>
      <c r="C17" s="205"/>
      <c r="D17" s="205"/>
      <c r="E17" s="205"/>
      <c r="F17" s="187" t="s">
        <v>1</v>
      </c>
      <c r="G17" s="188"/>
    </row>
    <row r="18" spans="1:7" s="69" customFormat="1" ht="16.5" customHeight="1" thickBot="1">
      <c r="A18" s="86"/>
      <c r="B18" s="86"/>
      <c r="C18" s="87"/>
      <c r="D18" s="86"/>
      <c r="F18" s="183" t="s">
        <v>66</v>
      </c>
      <c r="G18" s="184"/>
    </row>
    <row r="19" spans="2:7" ht="19.5" customHeight="1" thickBot="1">
      <c r="B19" s="134" t="s">
        <v>70</v>
      </c>
      <c r="C19" s="135" t="s">
        <v>15</v>
      </c>
      <c r="D19" s="92" t="s">
        <v>69</v>
      </c>
      <c r="F19" s="98" t="s">
        <v>68</v>
      </c>
      <c r="G19" s="98" t="s">
        <v>67</v>
      </c>
    </row>
    <row r="20" spans="1:7" ht="15.75">
      <c r="A20" s="93" t="s">
        <v>71</v>
      </c>
      <c r="B20" s="94">
        <v>30</v>
      </c>
      <c r="C20" s="95">
        <v>300</v>
      </c>
      <c r="D20" s="88">
        <f aca="true" t="shared" si="0" ref="D20:D26">SUM(C20/10)*$C$14</f>
        <v>0</v>
      </c>
      <c r="F20" s="73">
        <v>0.03</v>
      </c>
      <c r="G20" s="136">
        <f aca="true" t="shared" si="1" ref="G20:G26">F20*D20</f>
        <v>0</v>
      </c>
    </row>
    <row r="21" spans="1:7" ht="15.75">
      <c r="A21" s="96" t="s">
        <v>72</v>
      </c>
      <c r="B21" s="97">
        <v>15</v>
      </c>
      <c r="C21" s="98">
        <f>B21*10</f>
        <v>150</v>
      </c>
      <c r="D21" s="89">
        <f t="shared" si="0"/>
        <v>0</v>
      </c>
      <c r="F21" s="73">
        <v>0.07</v>
      </c>
      <c r="G21" s="136">
        <f t="shared" si="1"/>
        <v>0</v>
      </c>
    </row>
    <row r="22" spans="1:7" ht="15">
      <c r="A22" s="99" t="s">
        <v>94</v>
      </c>
      <c r="B22" s="100">
        <v>2</v>
      </c>
      <c r="C22" s="101">
        <v>14</v>
      </c>
      <c r="D22" s="90">
        <f t="shared" si="0"/>
        <v>0</v>
      </c>
      <c r="F22" s="73">
        <v>0.024</v>
      </c>
      <c r="G22" s="136">
        <f t="shared" si="1"/>
        <v>0</v>
      </c>
    </row>
    <row r="23" spans="1:7" ht="15">
      <c r="A23" s="96" t="s">
        <v>73</v>
      </c>
      <c r="B23" s="102">
        <v>4</v>
      </c>
      <c r="C23" s="98">
        <f>B23*10</f>
        <v>40</v>
      </c>
      <c r="D23" s="89">
        <f t="shared" si="0"/>
        <v>0</v>
      </c>
      <c r="F23" s="73">
        <v>0.09</v>
      </c>
      <c r="G23" s="136">
        <f t="shared" si="1"/>
        <v>0</v>
      </c>
    </row>
    <row r="24" spans="1:7" ht="15">
      <c r="A24" s="96" t="s">
        <v>93</v>
      </c>
      <c r="B24" s="102">
        <v>1</v>
      </c>
      <c r="C24" s="98">
        <f>B24*10</f>
        <v>10</v>
      </c>
      <c r="D24" s="89">
        <f t="shared" si="0"/>
        <v>0</v>
      </c>
      <c r="F24" s="73">
        <v>0.33</v>
      </c>
      <c r="G24" s="136">
        <f t="shared" si="1"/>
        <v>0</v>
      </c>
    </row>
    <row r="25" spans="1:7" ht="15">
      <c r="A25" s="96" t="s">
        <v>75</v>
      </c>
      <c r="B25" s="97"/>
      <c r="C25" s="98">
        <v>5</v>
      </c>
      <c r="D25" s="89">
        <f t="shared" si="0"/>
        <v>0</v>
      </c>
      <c r="F25" s="73">
        <v>0.68</v>
      </c>
      <c r="G25" s="136">
        <f t="shared" si="1"/>
        <v>0</v>
      </c>
    </row>
    <row r="26" spans="1:7" ht="15.75" thickBot="1">
      <c r="A26" s="103" t="s">
        <v>74</v>
      </c>
      <c r="B26" s="104">
        <v>4</v>
      </c>
      <c r="C26" s="105">
        <v>40</v>
      </c>
      <c r="D26" s="91">
        <f t="shared" si="0"/>
        <v>0</v>
      </c>
      <c r="F26" s="73">
        <v>0.002</v>
      </c>
      <c r="G26" s="136">
        <f t="shared" si="1"/>
        <v>0</v>
      </c>
    </row>
    <row r="27" ht="10.5" customHeight="1"/>
    <row r="28" spans="1:7" ht="23.25" customHeight="1" thickBot="1">
      <c r="A28" s="194" t="s">
        <v>76</v>
      </c>
      <c r="B28" s="194"/>
      <c r="C28" s="194"/>
      <c r="D28" s="194"/>
      <c r="E28" s="194"/>
      <c r="F28" s="87"/>
      <c r="G28" s="69"/>
    </row>
    <row r="29" spans="1:7" ht="16.5" customHeight="1" thickBot="1">
      <c r="A29" s="117"/>
      <c r="B29" s="118"/>
      <c r="C29" s="119"/>
      <c r="D29" s="120"/>
      <c r="E29" s="121"/>
      <c r="F29" s="183" t="s">
        <v>66</v>
      </c>
      <c r="G29" s="184"/>
    </row>
    <row r="30" spans="1:7" ht="15">
      <c r="A30" s="241"/>
      <c r="B30" s="242"/>
      <c r="C30" s="161" t="s">
        <v>18</v>
      </c>
      <c r="D30" s="92" t="s">
        <v>69</v>
      </c>
      <c r="E30" s="137"/>
      <c r="F30" s="98" t="s">
        <v>68</v>
      </c>
      <c r="G30" s="98" t="s">
        <v>67</v>
      </c>
    </row>
    <row r="31" spans="1:7" ht="15">
      <c r="A31" s="195" t="s">
        <v>78</v>
      </c>
      <c r="B31" s="196"/>
      <c r="C31" s="138">
        <v>600</v>
      </c>
      <c r="D31" s="89">
        <f aca="true" t="shared" si="2" ref="D31:D42">SUM(C31/20)*$C$15</f>
        <v>0</v>
      </c>
      <c r="E31" s="126"/>
      <c r="F31" s="73">
        <v>0.03</v>
      </c>
      <c r="G31" s="136">
        <f aca="true" t="shared" si="3" ref="G31:G41">F31*D31</f>
        <v>0</v>
      </c>
    </row>
    <row r="32" spans="1:7" ht="15">
      <c r="A32" s="139" t="s">
        <v>95</v>
      </c>
      <c r="B32" s="139"/>
      <c r="C32" s="140">
        <v>4</v>
      </c>
      <c r="D32" s="89">
        <f t="shared" si="2"/>
        <v>0</v>
      </c>
      <c r="E32" s="126"/>
      <c r="F32" s="73">
        <v>1.1</v>
      </c>
      <c r="G32" s="136">
        <f t="shared" si="3"/>
        <v>0</v>
      </c>
    </row>
    <row r="33" spans="1:7" ht="15">
      <c r="A33" s="208" t="s">
        <v>79</v>
      </c>
      <c r="B33" s="209"/>
      <c r="C33" s="138">
        <v>400</v>
      </c>
      <c r="D33" s="89">
        <f t="shared" si="2"/>
        <v>0</v>
      </c>
      <c r="E33" s="126"/>
      <c r="F33" s="73">
        <v>0.15</v>
      </c>
      <c r="G33" s="136">
        <f t="shared" si="3"/>
        <v>0</v>
      </c>
    </row>
    <row r="34" spans="1:7" ht="15">
      <c r="A34" s="185" t="s">
        <v>80</v>
      </c>
      <c r="B34" s="186"/>
      <c r="C34" s="138">
        <v>10</v>
      </c>
      <c r="D34" s="89">
        <f t="shared" si="2"/>
        <v>0</v>
      </c>
      <c r="E34" s="126"/>
      <c r="F34" s="73">
        <v>0.68</v>
      </c>
      <c r="G34" s="136">
        <f t="shared" si="3"/>
        <v>0</v>
      </c>
    </row>
    <row r="35" spans="1:7" ht="15">
      <c r="A35" s="185" t="s">
        <v>87</v>
      </c>
      <c r="B35" s="186"/>
      <c r="C35" s="138">
        <v>300</v>
      </c>
      <c r="D35" s="89">
        <f t="shared" si="2"/>
        <v>0</v>
      </c>
      <c r="E35" s="126"/>
      <c r="F35" s="73">
        <v>0.07</v>
      </c>
      <c r="G35" s="136">
        <f t="shared" si="3"/>
        <v>0</v>
      </c>
    </row>
    <row r="36" spans="1:7" ht="15">
      <c r="A36" s="185" t="s">
        <v>89</v>
      </c>
      <c r="B36" s="186"/>
      <c r="C36" s="141">
        <v>250</v>
      </c>
      <c r="D36" s="89">
        <f t="shared" si="2"/>
        <v>0</v>
      </c>
      <c r="E36" s="126"/>
      <c r="F36" s="73">
        <v>0.04</v>
      </c>
      <c r="G36" s="136">
        <f t="shared" si="3"/>
        <v>0</v>
      </c>
    </row>
    <row r="37" spans="1:7" ht="15">
      <c r="A37" s="142" t="s">
        <v>96</v>
      </c>
      <c r="B37" s="142"/>
      <c r="C37" s="138">
        <v>2</v>
      </c>
      <c r="D37" s="89">
        <f t="shared" si="2"/>
        <v>0</v>
      </c>
      <c r="E37" s="126"/>
      <c r="F37" s="73">
        <v>0.7</v>
      </c>
      <c r="G37" s="136">
        <f t="shared" si="3"/>
        <v>0</v>
      </c>
    </row>
    <row r="38" spans="1:7" ht="15">
      <c r="A38" s="185" t="s">
        <v>90</v>
      </c>
      <c r="B38" s="186"/>
      <c r="C38" s="138">
        <v>45</v>
      </c>
      <c r="D38" s="89">
        <f t="shared" si="2"/>
        <v>0</v>
      </c>
      <c r="E38" s="126"/>
      <c r="F38" s="73">
        <v>0.024</v>
      </c>
      <c r="G38" s="136">
        <f t="shared" si="3"/>
        <v>0</v>
      </c>
    </row>
    <row r="39" spans="1:7" ht="15">
      <c r="A39" s="185" t="s">
        <v>81</v>
      </c>
      <c r="B39" s="209"/>
      <c r="C39" s="138">
        <v>80</v>
      </c>
      <c r="D39" s="89">
        <f t="shared" si="2"/>
        <v>0</v>
      </c>
      <c r="E39" s="126"/>
      <c r="F39" s="73">
        <v>0.09</v>
      </c>
      <c r="G39" s="136">
        <f t="shared" si="3"/>
        <v>0</v>
      </c>
    </row>
    <row r="40" spans="1:7" ht="15">
      <c r="A40" s="143" t="s">
        <v>97</v>
      </c>
      <c r="B40" s="143"/>
      <c r="C40" s="141">
        <v>1</v>
      </c>
      <c r="D40" s="89">
        <f t="shared" si="2"/>
        <v>0</v>
      </c>
      <c r="E40" s="126"/>
      <c r="F40" s="73">
        <v>4.87</v>
      </c>
      <c r="G40" s="136">
        <f t="shared" si="3"/>
        <v>0</v>
      </c>
    </row>
    <row r="41" spans="1:7" ht="15">
      <c r="A41" s="185" t="s">
        <v>83</v>
      </c>
      <c r="B41" s="186"/>
      <c r="C41" s="141">
        <v>100</v>
      </c>
      <c r="D41" s="89">
        <f t="shared" si="2"/>
        <v>0</v>
      </c>
      <c r="E41" s="126"/>
      <c r="F41" s="73">
        <v>0.02</v>
      </c>
      <c r="G41" s="136">
        <f t="shared" si="3"/>
        <v>0</v>
      </c>
    </row>
    <row r="42" spans="1:7" ht="15">
      <c r="A42" s="199" t="s">
        <v>82</v>
      </c>
      <c r="B42" s="196"/>
      <c r="C42" s="141">
        <v>2</v>
      </c>
      <c r="D42" s="89">
        <f t="shared" si="2"/>
        <v>0</v>
      </c>
      <c r="E42" s="126"/>
      <c r="F42" s="73"/>
      <c r="G42" s="136"/>
    </row>
    <row r="43" spans="1:7" ht="6.75" customHeight="1">
      <c r="A43" s="206"/>
      <c r="B43" s="207"/>
      <c r="C43" s="138"/>
      <c r="D43" s="122"/>
      <c r="E43" s="126"/>
      <c r="F43" s="141"/>
      <c r="G43" s="144"/>
    </row>
    <row r="44" spans="1:7" ht="15.75" customHeight="1">
      <c r="A44" s="199" t="s">
        <v>84</v>
      </c>
      <c r="B44" s="196"/>
      <c r="C44" s="138">
        <v>100</v>
      </c>
      <c r="D44" s="123">
        <f aca="true" t="shared" si="4" ref="D44:D50">SUM(C44/20)*$C$15</f>
        <v>0</v>
      </c>
      <c r="E44" s="126"/>
      <c r="F44" s="145">
        <v>0.627</v>
      </c>
      <c r="G44" s="136">
        <f aca="true" t="shared" si="5" ref="G44:G50">F44*D44</f>
        <v>0</v>
      </c>
    </row>
    <row r="45" spans="1:7" ht="15">
      <c r="A45" s="185" t="s">
        <v>100</v>
      </c>
      <c r="B45" s="186"/>
      <c r="C45" s="138">
        <v>460</v>
      </c>
      <c r="D45" s="89">
        <f t="shared" si="4"/>
        <v>0</v>
      </c>
      <c r="E45" s="126"/>
      <c r="F45" s="73">
        <v>0.376</v>
      </c>
      <c r="G45" s="136">
        <f t="shared" si="5"/>
        <v>0</v>
      </c>
    </row>
    <row r="46" spans="1:7" ht="15">
      <c r="A46" s="185" t="s">
        <v>85</v>
      </c>
      <c r="B46" s="186"/>
      <c r="C46" s="138">
        <v>3</v>
      </c>
      <c r="D46" s="89">
        <f t="shared" si="4"/>
        <v>0</v>
      </c>
      <c r="E46" s="126"/>
      <c r="F46" s="73">
        <v>0.163</v>
      </c>
      <c r="G46" s="136">
        <f t="shared" si="5"/>
        <v>0</v>
      </c>
    </row>
    <row r="47" spans="1:7" ht="15">
      <c r="A47" s="185" t="s">
        <v>98</v>
      </c>
      <c r="B47" s="186"/>
      <c r="C47" s="138">
        <v>5</v>
      </c>
      <c r="D47" s="89">
        <f t="shared" si="4"/>
        <v>0</v>
      </c>
      <c r="E47" s="126"/>
      <c r="F47" s="73">
        <v>0.161</v>
      </c>
      <c r="G47" s="136">
        <f t="shared" si="5"/>
        <v>0</v>
      </c>
    </row>
    <row r="48" spans="1:7" ht="15">
      <c r="A48" s="185" t="s">
        <v>8</v>
      </c>
      <c r="B48" s="186"/>
      <c r="C48" s="138">
        <v>5</v>
      </c>
      <c r="D48" s="89">
        <f t="shared" si="4"/>
        <v>0</v>
      </c>
      <c r="E48" s="126"/>
      <c r="F48" s="73">
        <v>0.372</v>
      </c>
      <c r="G48" s="136">
        <f t="shared" si="5"/>
        <v>0</v>
      </c>
    </row>
    <row r="49" spans="1:7" ht="15">
      <c r="A49" s="185" t="s">
        <v>99</v>
      </c>
      <c r="B49" s="186"/>
      <c r="C49" s="138">
        <v>10</v>
      </c>
      <c r="D49" s="89">
        <f t="shared" si="4"/>
        <v>0</v>
      </c>
      <c r="E49" s="126"/>
      <c r="F49" s="73">
        <v>1.31</v>
      </c>
      <c r="G49" s="136">
        <f t="shared" si="5"/>
        <v>0</v>
      </c>
    </row>
    <row r="50" spans="1:7" ht="15">
      <c r="A50" s="199" t="s">
        <v>101</v>
      </c>
      <c r="B50" s="196"/>
      <c r="C50" s="138">
        <v>420</v>
      </c>
      <c r="D50" s="89">
        <f t="shared" si="4"/>
        <v>0</v>
      </c>
      <c r="E50" s="126"/>
      <c r="F50" s="73">
        <v>0.08</v>
      </c>
      <c r="G50" s="136">
        <f t="shared" si="5"/>
        <v>0</v>
      </c>
    </row>
    <row r="51" spans="1:7" ht="6" customHeight="1">
      <c r="A51" s="203"/>
      <c r="B51" s="204"/>
      <c r="C51" s="138"/>
      <c r="D51" s="124"/>
      <c r="E51" s="126"/>
      <c r="F51" s="141"/>
      <c r="G51" s="144"/>
    </row>
    <row r="52" spans="1:7" ht="15">
      <c r="A52" s="212" t="s">
        <v>106</v>
      </c>
      <c r="B52" s="213"/>
      <c r="C52" s="138">
        <v>15</v>
      </c>
      <c r="D52" s="89">
        <f>SUM(C52/20)*$C$15</f>
        <v>0</v>
      </c>
      <c r="E52" s="126"/>
      <c r="F52" s="73">
        <v>0.667</v>
      </c>
      <c r="G52" s="136">
        <f>F52*D52</f>
        <v>0</v>
      </c>
    </row>
    <row r="53" spans="1:7" ht="15">
      <c r="A53" s="146" t="s">
        <v>107</v>
      </c>
      <c r="C53" s="138">
        <v>35</v>
      </c>
      <c r="D53" s="89">
        <f>SUM(C53/20)*$C$15</f>
        <v>0</v>
      </c>
      <c r="E53" s="126"/>
      <c r="F53" s="73">
        <v>0.689</v>
      </c>
      <c r="G53" s="136">
        <f>F53*D53</f>
        <v>0</v>
      </c>
    </row>
    <row r="54" spans="1:7" ht="15.75" customHeight="1">
      <c r="A54" s="199" t="s">
        <v>108</v>
      </c>
      <c r="B54" s="196"/>
      <c r="C54" s="138">
        <v>120</v>
      </c>
      <c r="D54" s="89">
        <f>SUM(C54/20)*$C$15</f>
        <v>0</v>
      </c>
      <c r="E54" s="126"/>
      <c r="F54" s="145">
        <v>0.601</v>
      </c>
      <c r="G54" s="136">
        <f>F54*D54</f>
        <v>0</v>
      </c>
    </row>
    <row r="55" spans="1:7" ht="6" customHeight="1">
      <c r="A55" s="199"/>
      <c r="B55" s="196"/>
      <c r="C55" s="138"/>
      <c r="D55" s="122"/>
      <c r="E55" s="126"/>
      <c r="F55" s="141"/>
      <c r="G55" s="144"/>
    </row>
    <row r="56" spans="1:7" ht="15">
      <c r="A56" s="185" t="s">
        <v>109</v>
      </c>
      <c r="B56" s="186"/>
      <c r="C56" s="141">
        <v>15</v>
      </c>
      <c r="D56" s="89">
        <f>SUM(C56/20)*$C$15</f>
        <v>0</v>
      </c>
      <c r="E56" s="126"/>
      <c r="F56" s="73">
        <v>0.33</v>
      </c>
      <c r="G56" s="136">
        <f>F56*D56</f>
        <v>0</v>
      </c>
    </row>
    <row r="57" spans="1:7" ht="15">
      <c r="A57" s="206" t="s">
        <v>110</v>
      </c>
      <c r="B57" s="207"/>
      <c r="C57" s="138">
        <v>25</v>
      </c>
      <c r="D57" s="89">
        <f>SUM(C57/20)*$C$15</f>
        <v>0</v>
      </c>
      <c r="E57" s="126"/>
      <c r="F57" s="73">
        <v>0.221</v>
      </c>
      <c r="G57" s="136">
        <f>F57*D57</f>
        <v>0</v>
      </c>
    </row>
    <row r="58" spans="1:7" ht="7.5" customHeight="1">
      <c r="A58" s="210"/>
      <c r="B58" s="211"/>
      <c r="C58" s="138"/>
      <c r="D58" s="124"/>
      <c r="E58" s="126"/>
      <c r="F58" s="141"/>
      <c r="G58" s="144"/>
    </row>
    <row r="59" spans="1:7" ht="15">
      <c r="A59" s="203" t="s">
        <v>39</v>
      </c>
      <c r="B59" s="204"/>
      <c r="C59" s="141">
        <v>100</v>
      </c>
      <c r="D59" s="89">
        <f aca="true" t="shared" si="6" ref="D59:D83">SUM(C59/20)*$C$15</f>
        <v>0</v>
      </c>
      <c r="E59" s="126"/>
      <c r="F59" s="73">
        <v>0.32</v>
      </c>
      <c r="G59" s="136">
        <f aca="true" t="shared" si="7" ref="G59:G83">F59*D59</f>
        <v>0</v>
      </c>
    </row>
    <row r="60" spans="1:7" ht="15.75" customHeight="1">
      <c r="A60" s="203" t="s">
        <v>45</v>
      </c>
      <c r="B60" s="204"/>
      <c r="C60" s="138">
        <v>5</v>
      </c>
      <c r="D60" s="89">
        <f t="shared" si="6"/>
        <v>0</v>
      </c>
      <c r="E60" s="126"/>
      <c r="F60" s="73">
        <v>2.27</v>
      </c>
      <c r="G60" s="136">
        <f t="shared" si="7"/>
        <v>0</v>
      </c>
    </row>
    <row r="61" spans="1:7" ht="17.25" customHeight="1">
      <c r="A61" s="197" t="s">
        <v>34</v>
      </c>
      <c r="B61" s="198"/>
      <c r="C61" s="138">
        <v>200</v>
      </c>
      <c r="D61" s="89">
        <f t="shared" si="6"/>
        <v>0</v>
      </c>
      <c r="E61" s="126"/>
      <c r="F61" s="73">
        <v>0.002</v>
      </c>
      <c r="G61" s="136">
        <f t="shared" si="7"/>
        <v>0</v>
      </c>
    </row>
    <row r="62" spans="1:11" ht="17.25" customHeight="1">
      <c r="A62" s="197" t="s">
        <v>40</v>
      </c>
      <c r="B62" s="198"/>
      <c r="C62" s="138">
        <v>400</v>
      </c>
      <c r="D62" s="89">
        <f t="shared" si="6"/>
        <v>0</v>
      </c>
      <c r="E62" s="126"/>
      <c r="F62" s="73">
        <v>0.043</v>
      </c>
      <c r="G62" s="136">
        <f t="shared" si="7"/>
        <v>0</v>
      </c>
      <c r="K62" s="154"/>
    </row>
    <row r="63" spans="1:7" ht="17.25" customHeight="1">
      <c r="A63" s="197" t="s">
        <v>41</v>
      </c>
      <c r="B63" s="198"/>
      <c r="C63" s="138">
        <v>320</v>
      </c>
      <c r="D63" s="89">
        <f t="shared" si="6"/>
        <v>0</v>
      </c>
      <c r="E63" s="126"/>
      <c r="F63" s="73">
        <v>0.03</v>
      </c>
      <c r="G63" s="136">
        <f t="shared" si="7"/>
        <v>0</v>
      </c>
    </row>
    <row r="64" spans="1:7" ht="17.25" customHeight="1">
      <c r="A64" s="203" t="s">
        <v>42</v>
      </c>
      <c r="B64" s="204"/>
      <c r="C64" s="138">
        <v>10</v>
      </c>
      <c r="D64" s="89">
        <f t="shared" si="6"/>
        <v>0</v>
      </c>
      <c r="E64" s="126"/>
      <c r="F64" s="73">
        <v>0.049</v>
      </c>
      <c r="G64" s="136">
        <f t="shared" si="7"/>
        <v>0</v>
      </c>
    </row>
    <row r="65" spans="1:7" ht="17.25" customHeight="1">
      <c r="A65" s="203" t="s">
        <v>43</v>
      </c>
      <c r="B65" s="204"/>
      <c r="C65" s="138">
        <v>2</v>
      </c>
      <c r="D65" s="89">
        <f t="shared" si="6"/>
        <v>0</v>
      </c>
      <c r="E65" s="126"/>
      <c r="F65" s="73">
        <v>0.34</v>
      </c>
      <c r="G65" s="136">
        <f t="shared" si="7"/>
        <v>0</v>
      </c>
    </row>
    <row r="66" spans="1:7" ht="17.25" customHeight="1">
      <c r="A66" s="203" t="s">
        <v>57</v>
      </c>
      <c r="B66" s="204"/>
      <c r="C66" s="141">
        <v>400</v>
      </c>
      <c r="D66" s="89">
        <f t="shared" si="6"/>
        <v>0</v>
      </c>
      <c r="E66" s="126"/>
      <c r="F66" s="73">
        <v>0.019</v>
      </c>
      <c r="G66" s="136">
        <f t="shared" si="7"/>
        <v>0</v>
      </c>
    </row>
    <row r="67" spans="1:7" ht="16.5" customHeight="1">
      <c r="A67" s="203" t="s">
        <v>46</v>
      </c>
      <c r="B67" s="204"/>
      <c r="C67" s="138">
        <v>400</v>
      </c>
      <c r="D67" s="89">
        <f t="shared" si="6"/>
        <v>0</v>
      </c>
      <c r="E67" s="126"/>
      <c r="F67" s="73">
        <v>0.016</v>
      </c>
      <c r="G67" s="136">
        <f t="shared" si="7"/>
        <v>0</v>
      </c>
    </row>
    <row r="68" spans="1:7" ht="16.5" customHeight="1">
      <c r="A68" s="203" t="s">
        <v>44</v>
      </c>
      <c r="B68" s="204"/>
      <c r="C68" s="138">
        <v>20</v>
      </c>
      <c r="D68" s="89">
        <f t="shared" si="6"/>
        <v>0</v>
      </c>
      <c r="E68" s="126"/>
      <c r="F68" s="73">
        <v>0.288</v>
      </c>
      <c r="G68" s="136">
        <f t="shared" si="7"/>
        <v>0</v>
      </c>
    </row>
    <row r="69" spans="1:7" ht="16.5" customHeight="1">
      <c r="A69" s="203" t="s">
        <v>58</v>
      </c>
      <c r="B69" s="204"/>
      <c r="C69" s="138">
        <v>20</v>
      </c>
      <c r="D69" s="89">
        <f t="shared" si="6"/>
        <v>0</v>
      </c>
      <c r="E69" s="126"/>
      <c r="F69" s="73">
        <v>0.314</v>
      </c>
      <c r="G69" s="136">
        <f t="shared" si="7"/>
        <v>0</v>
      </c>
    </row>
    <row r="70" spans="1:7" ht="16.5" customHeight="1">
      <c r="A70" s="203" t="s">
        <v>48</v>
      </c>
      <c r="B70" s="204"/>
      <c r="C70" s="138">
        <v>120</v>
      </c>
      <c r="D70" s="89">
        <f t="shared" si="6"/>
        <v>0</v>
      </c>
      <c r="E70" s="126"/>
      <c r="F70" s="73">
        <v>0.04</v>
      </c>
      <c r="G70" s="136">
        <f t="shared" si="7"/>
        <v>0</v>
      </c>
    </row>
    <row r="71" spans="1:7" ht="16.5" customHeight="1">
      <c r="A71" s="197" t="s">
        <v>47</v>
      </c>
      <c r="B71" s="198"/>
      <c r="C71" s="138">
        <v>25</v>
      </c>
      <c r="D71" s="89">
        <f t="shared" si="6"/>
        <v>0</v>
      </c>
      <c r="E71" s="126"/>
      <c r="F71" s="73">
        <v>0.08</v>
      </c>
      <c r="G71" s="136">
        <f t="shared" si="7"/>
        <v>0</v>
      </c>
    </row>
    <row r="72" spans="1:7" ht="16.5" customHeight="1">
      <c r="A72" s="197" t="s">
        <v>38</v>
      </c>
      <c r="B72" s="198"/>
      <c r="C72" s="138">
        <v>2</v>
      </c>
      <c r="D72" s="89">
        <f t="shared" si="6"/>
        <v>0</v>
      </c>
      <c r="E72" s="126"/>
      <c r="F72" s="73">
        <v>0.15</v>
      </c>
      <c r="G72" s="136">
        <f t="shared" si="7"/>
        <v>0</v>
      </c>
    </row>
    <row r="73" spans="1:7" ht="16.5" customHeight="1">
      <c r="A73" s="197" t="s">
        <v>37</v>
      </c>
      <c r="B73" s="198"/>
      <c r="C73" s="138">
        <v>2</v>
      </c>
      <c r="D73" s="89">
        <f t="shared" si="6"/>
        <v>0</v>
      </c>
      <c r="E73" s="126"/>
      <c r="F73" s="73">
        <v>0.15</v>
      </c>
      <c r="G73" s="136">
        <f t="shared" si="7"/>
        <v>0</v>
      </c>
    </row>
    <row r="74" spans="1:7" ht="16.5" customHeight="1">
      <c r="A74" s="233" t="s">
        <v>59</v>
      </c>
      <c r="B74" s="234"/>
      <c r="C74" s="138">
        <v>5</v>
      </c>
      <c r="D74" s="89">
        <f t="shared" si="6"/>
        <v>0</v>
      </c>
      <c r="E74" s="126"/>
      <c r="F74" s="73">
        <v>1.24</v>
      </c>
      <c r="G74" s="136">
        <f t="shared" si="7"/>
        <v>0</v>
      </c>
    </row>
    <row r="75" spans="1:7" ht="16.5" customHeight="1">
      <c r="A75" s="197" t="s">
        <v>52</v>
      </c>
      <c r="B75" s="198"/>
      <c r="C75" s="138">
        <v>1</v>
      </c>
      <c r="D75" s="89">
        <f t="shared" si="6"/>
        <v>0</v>
      </c>
      <c r="E75" s="126"/>
      <c r="F75" s="73">
        <v>2.97</v>
      </c>
      <c r="G75" s="136">
        <f t="shared" si="7"/>
        <v>0</v>
      </c>
    </row>
    <row r="76" spans="1:7" ht="16.5" customHeight="1">
      <c r="A76" s="197" t="s">
        <v>36</v>
      </c>
      <c r="B76" s="198"/>
      <c r="C76" s="138">
        <v>1</v>
      </c>
      <c r="D76" s="89">
        <f t="shared" si="6"/>
        <v>0</v>
      </c>
      <c r="E76" s="126"/>
      <c r="F76" s="73">
        <v>0.84</v>
      </c>
      <c r="G76" s="136">
        <f t="shared" si="7"/>
        <v>0</v>
      </c>
    </row>
    <row r="77" spans="1:7" ht="16.5" customHeight="1">
      <c r="A77" s="203" t="s">
        <v>54</v>
      </c>
      <c r="B77" s="204"/>
      <c r="C77" s="138">
        <v>100</v>
      </c>
      <c r="D77" s="89">
        <f t="shared" si="6"/>
        <v>0</v>
      </c>
      <c r="E77" s="126"/>
      <c r="F77" s="73"/>
      <c r="G77" s="136">
        <f t="shared" si="7"/>
        <v>0</v>
      </c>
    </row>
    <row r="78" spans="1:7" ht="16.5" customHeight="1">
      <c r="A78" s="197" t="s">
        <v>53</v>
      </c>
      <c r="B78" s="198"/>
      <c r="C78" s="138">
        <v>10</v>
      </c>
      <c r="D78" s="89">
        <f t="shared" si="6"/>
        <v>0</v>
      </c>
      <c r="E78" s="126"/>
      <c r="F78" s="73">
        <v>0.09</v>
      </c>
      <c r="G78" s="136">
        <f t="shared" si="7"/>
        <v>0</v>
      </c>
    </row>
    <row r="79" spans="1:7" ht="16.5" customHeight="1">
      <c r="A79" s="203" t="s">
        <v>50</v>
      </c>
      <c r="B79" s="204"/>
      <c r="C79" s="147">
        <v>400</v>
      </c>
      <c r="D79" s="125">
        <f t="shared" si="6"/>
        <v>0</v>
      </c>
      <c r="E79" s="126"/>
      <c r="F79" s="73">
        <v>0.037</v>
      </c>
      <c r="G79" s="136">
        <f t="shared" si="7"/>
        <v>0</v>
      </c>
    </row>
    <row r="80" spans="1:7" ht="16.5" customHeight="1">
      <c r="A80" s="203" t="s">
        <v>49</v>
      </c>
      <c r="B80" s="204"/>
      <c r="C80" s="138">
        <v>1</v>
      </c>
      <c r="D80" s="89">
        <f t="shared" si="6"/>
        <v>0</v>
      </c>
      <c r="E80" s="126"/>
      <c r="F80" s="73">
        <v>1.69</v>
      </c>
      <c r="G80" s="136">
        <f t="shared" si="7"/>
        <v>0</v>
      </c>
    </row>
    <row r="81" spans="1:7" ht="16.5" customHeight="1">
      <c r="A81" s="197" t="s">
        <v>35</v>
      </c>
      <c r="B81" s="198"/>
      <c r="C81" s="138">
        <v>1</v>
      </c>
      <c r="D81" s="89">
        <f t="shared" si="6"/>
        <v>0</v>
      </c>
      <c r="E81" s="126"/>
      <c r="F81" s="148">
        <v>1.16</v>
      </c>
      <c r="G81" s="136">
        <f t="shared" si="7"/>
        <v>0</v>
      </c>
    </row>
    <row r="82" spans="1:7" ht="16.5" customHeight="1">
      <c r="A82" s="197" t="s">
        <v>55</v>
      </c>
      <c r="B82" s="198"/>
      <c r="C82" s="138">
        <v>1</v>
      </c>
      <c r="D82" s="89">
        <f t="shared" si="6"/>
        <v>0</v>
      </c>
      <c r="E82" s="126"/>
      <c r="F82" s="148">
        <v>0.33</v>
      </c>
      <c r="G82" s="136">
        <f t="shared" si="7"/>
        <v>0</v>
      </c>
    </row>
    <row r="83" spans="1:7" ht="16.5" customHeight="1" thickBot="1">
      <c r="A83" s="238" t="s">
        <v>51</v>
      </c>
      <c r="B83" s="239"/>
      <c r="C83" s="155">
        <v>1</v>
      </c>
      <c r="D83" s="91">
        <f t="shared" si="6"/>
        <v>0</v>
      </c>
      <c r="E83" s="126"/>
      <c r="F83" s="148">
        <v>0.25</v>
      </c>
      <c r="G83" s="136">
        <f t="shared" si="7"/>
        <v>0</v>
      </c>
    </row>
    <row r="84" spans="1:7" ht="18" customHeight="1" thickBot="1">
      <c r="A84" s="237"/>
      <c r="B84" s="237"/>
      <c r="C84" s="149"/>
      <c r="D84" s="126"/>
      <c r="E84" s="126"/>
      <c r="F84" s="183" t="s">
        <v>66</v>
      </c>
      <c r="G84" s="184"/>
    </row>
    <row r="85" spans="1:7" ht="17.25" customHeight="1">
      <c r="A85" s="230" t="s">
        <v>130</v>
      </c>
      <c r="B85" s="231"/>
      <c r="C85" s="232"/>
      <c r="D85" s="92" t="s">
        <v>69</v>
      </c>
      <c r="E85" s="126"/>
      <c r="F85" s="98" t="s">
        <v>68</v>
      </c>
      <c r="G85" s="98" t="s">
        <v>67</v>
      </c>
    </row>
    <row r="86" spans="1:7" ht="17.25" customHeight="1">
      <c r="A86" s="214"/>
      <c r="B86" s="215"/>
      <c r="C86" s="216"/>
      <c r="D86" s="71"/>
      <c r="E86" s="126"/>
      <c r="F86" s="73"/>
      <c r="G86" s="136">
        <f aca="true" t="shared" si="8" ref="G86:G102">F86*D86</f>
        <v>0</v>
      </c>
    </row>
    <row r="87" spans="1:7" ht="17.25" customHeight="1">
      <c r="A87" s="214"/>
      <c r="B87" s="215"/>
      <c r="C87" s="216"/>
      <c r="D87" s="71"/>
      <c r="E87" s="126"/>
      <c r="F87" s="73"/>
      <c r="G87" s="136">
        <f t="shared" si="8"/>
        <v>0</v>
      </c>
    </row>
    <row r="88" spans="1:7" ht="17.25" customHeight="1">
      <c r="A88" s="214"/>
      <c r="B88" s="215"/>
      <c r="C88" s="216"/>
      <c r="D88" s="71"/>
      <c r="E88" s="126"/>
      <c r="F88" s="73"/>
      <c r="G88" s="136">
        <f t="shared" si="8"/>
        <v>0</v>
      </c>
    </row>
    <row r="89" spans="1:7" ht="15" customHeight="1">
      <c r="A89" s="214"/>
      <c r="B89" s="215"/>
      <c r="C89" s="216"/>
      <c r="D89" s="71"/>
      <c r="E89" s="126"/>
      <c r="F89" s="73"/>
      <c r="G89" s="136">
        <f t="shared" si="8"/>
        <v>0</v>
      </c>
    </row>
    <row r="90" spans="1:7" ht="21" customHeight="1">
      <c r="A90" s="214"/>
      <c r="B90" s="215"/>
      <c r="C90" s="216"/>
      <c r="D90" s="71"/>
      <c r="E90" s="126"/>
      <c r="F90" s="73"/>
      <c r="G90" s="136">
        <f t="shared" si="8"/>
        <v>0</v>
      </c>
    </row>
    <row r="91" spans="1:7" ht="17.25" customHeight="1">
      <c r="A91" s="214"/>
      <c r="B91" s="215"/>
      <c r="C91" s="216"/>
      <c r="D91" s="71"/>
      <c r="E91" s="126"/>
      <c r="F91" s="73"/>
      <c r="G91" s="136">
        <f t="shared" si="8"/>
        <v>0</v>
      </c>
    </row>
    <row r="92" spans="1:7" ht="17.25" customHeight="1">
      <c r="A92" s="214"/>
      <c r="B92" s="215"/>
      <c r="C92" s="216"/>
      <c r="D92" s="71"/>
      <c r="E92" s="126"/>
      <c r="F92" s="73"/>
      <c r="G92" s="136">
        <f t="shared" si="8"/>
        <v>0</v>
      </c>
    </row>
    <row r="93" spans="1:7" ht="17.25" customHeight="1">
      <c r="A93" s="74"/>
      <c r="B93" s="75"/>
      <c r="C93" s="76"/>
      <c r="D93" s="71"/>
      <c r="E93" s="126"/>
      <c r="F93" s="73"/>
      <c r="G93" s="136">
        <f t="shared" si="8"/>
        <v>0</v>
      </c>
    </row>
    <row r="94" spans="1:7" ht="17.25" customHeight="1">
      <c r="A94" s="74"/>
      <c r="B94" s="75"/>
      <c r="C94" s="76"/>
      <c r="D94" s="71"/>
      <c r="E94" s="126"/>
      <c r="F94" s="73"/>
      <c r="G94" s="136">
        <f t="shared" si="8"/>
        <v>0</v>
      </c>
    </row>
    <row r="95" spans="1:7" ht="15.75" customHeight="1">
      <c r="A95" s="74"/>
      <c r="B95" s="75"/>
      <c r="C95" s="76"/>
      <c r="D95" s="71"/>
      <c r="E95" s="126"/>
      <c r="F95" s="73"/>
      <c r="G95" s="136">
        <f t="shared" si="8"/>
        <v>0</v>
      </c>
    </row>
    <row r="96" spans="1:7" ht="17.25" customHeight="1">
      <c r="A96" s="214"/>
      <c r="B96" s="215"/>
      <c r="C96" s="216"/>
      <c r="D96" s="71"/>
      <c r="E96" s="126"/>
      <c r="F96" s="73"/>
      <c r="G96" s="136">
        <f t="shared" si="8"/>
        <v>0</v>
      </c>
    </row>
    <row r="97" spans="1:7" ht="17.25" customHeight="1">
      <c r="A97" s="214"/>
      <c r="B97" s="235"/>
      <c r="C97" s="236"/>
      <c r="D97" s="71"/>
      <c r="E97" s="126"/>
      <c r="F97" s="73"/>
      <c r="G97" s="136">
        <f t="shared" si="8"/>
        <v>0</v>
      </c>
    </row>
    <row r="98" spans="1:7" ht="17.25" customHeight="1">
      <c r="A98" s="214"/>
      <c r="B98" s="235"/>
      <c r="C98" s="236"/>
      <c r="D98" s="71"/>
      <c r="E98" s="126"/>
      <c r="F98" s="73"/>
      <c r="G98" s="136">
        <f t="shared" si="8"/>
        <v>0</v>
      </c>
    </row>
    <row r="99" spans="1:7" ht="17.25" customHeight="1">
      <c r="A99" s="77"/>
      <c r="B99" s="78"/>
      <c r="C99" s="79"/>
      <c r="D99" s="72"/>
      <c r="E99" s="126"/>
      <c r="F99" s="73"/>
      <c r="G99" s="136">
        <f t="shared" si="8"/>
        <v>0</v>
      </c>
    </row>
    <row r="100" spans="1:7" ht="17.25" customHeight="1">
      <c r="A100" s="77"/>
      <c r="B100" s="78"/>
      <c r="C100" s="79"/>
      <c r="D100" s="72"/>
      <c r="E100" s="126"/>
      <c r="F100" s="73"/>
      <c r="G100" s="136">
        <f t="shared" si="8"/>
        <v>0</v>
      </c>
    </row>
    <row r="101" spans="1:7" ht="17.25" customHeight="1">
      <c r="A101" s="77"/>
      <c r="B101" s="78"/>
      <c r="C101" s="79"/>
      <c r="D101" s="72"/>
      <c r="E101" s="126"/>
      <c r="F101" s="73"/>
      <c r="G101" s="136">
        <f t="shared" si="8"/>
        <v>0</v>
      </c>
    </row>
    <row r="102" spans="1:7" ht="17.25" customHeight="1" thickBot="1">
      <c r="A102" s="224"/>
      <c r="B102" s="225"/>
      <c r="C102" s="227"/>
      <c r="D102" s="152"/>
      <c r="E102" s="126"/>
      <c r="F102" s="73"/>
      <c r="G102" s="136">
        <f t="shared" si="8"/>
        <v>0</v>
      </c>
    </row>
    <row r="103" spans="1:7" ht="18" customHeight="1" thickBot="1">
      <c r="A103" s="150"/>
      <c r="B103" s="126"/>
      <c r="C103" s="149"/>
      <c r="D103" s="126"/>
      <c r="E103" s="126"/>
      <c r="F103" s="183" t="s">
        <v>66</v>
      </c>
      <c r="G103" s="184"/>
    </row>
    <row r="104" spans="1:7" ht="15">
      <c r="A104" s="217" t="s">
        <v>129</v>
      </c>
      <c r="B104" s="218"/>
      <c r="C104" s="219"/>
      <c r="D104" s="92" t="s">
        <v>69</v>
      </c>
      <c r="E104" s="151"/>
      <c r="F104" s="98" t="s">
        <v>68</v>
      </c>
      <c r="G104" s="98" t="s">
        <v>67</v>
      </c>
    </row>
    <row r="105" spans="1:7" ht="15">
      <c r="A105" s="214"/>
      <c r="B105" s="215"/>
      <c r="C105" s="216"/>
      <c r="D105" s="71"/>
      <c r="E105" s="126"/>
      <c r="F105" s="73"/>
      <c r="G105" s="136">
        <f aca="true" t="shared" si="9" ref="G105:G110">F105*D105</f>
        <v>0</v>
      </c>
    </row>
    <row r="106" spans="1:7" ht="15">
      <c r="A106" s="214"/>
      <c r="B106" s="240"/>
      <c r="C106" s="204"/>
      <c r="D106" s="153"/>
      <c r="E106" s="129"/>
      <c r="F106" s="73"/>
      <c r="G106" s="136">
        <f t="shared" si="9"/>
        <v>0</v>
      </c>
    </row>
    <row r="107" spans="1:7" ht="15">
      <c r="A107" s="214"/>
      <c r="B107" s="240"/>
      <c r="C107" s="204"/>
      <c r="D107" s="153"/>
      <c r="E107" s="129"/>
      <c r="F107" s="73"/>
      <c r="G107" s="136">
        <f t="shared" si="9"/>
        <v>0</v>
      </c>
    </row>
    <row r="108" spans="1:7" ht="15">
      <c r="A108" s="214"/>
      <c r="B108" s="240"/>
      <c r="C108" s="204"/>
      <c r="D108" s="127"/>
      <c r="E108" s="129"/>
      <c r="F108" s="73"/>
      <c r="G108" s="136">
        <f t="shared" si="9"/>
        <v>0</v>
      </c>
    </row>
    <row r="109" spans="1:7" ht="15">
      <c r="A109" s="214"/>
      <c r="B109" s="215"/>
      <c r="C109" s="204"/>
      <c r="D109" s="127"/>
      <c r="E109" s="129"/>
      <c r="F109" s="73"/>
      <c r="G109" s="136">
        <f t="shared" si="9"/>
        <v>0</v>
      </c>
    </row>
    <row r="110" spans="1:7" ht="15.75" thickBot="1">
      <c r="A110" s="224"/>
      <c r="B110" s="225"/>
      <c r="C110" s="226"/>
      <c r="D110" s="128"/>
      <c r="E110" s="129"/>
      <c r="F110" s="73"/>
      <c r="G110" s="136">
        <f t="shared" si="9"/>
        <v>0</v>
      </c>
    </row>
    <row r="111" spans="1:5" ht="8.25" customHeight="1" thickBot="1">
      <c r="A111" s="129"/>
      <c r="B111" s="129"/>
      <c r="D111" s="129"/>
      <c r="E111" s="129"/>
    </row>
    <row r="112" spans="1:7" ht="27" customHeight="1" thickBot="1">
      <c r="A112" s="129"/>
      <c r="B112" s="129"/>
      <c r="D112" s="222" t="s">
        <v>132</v>
      </c>
      <c r="E112" s="223"/>
      <c r="F112" s="220">
        <f>SUM(G20:G26,G31:G83,G86:G102,G105:G107,G105:G110)</f>
        <v>0</v>
      </c>
      <c r="G112" s="221"/>
    </row>
  </sheetData>
  <sheetProtection password="CA57" sheet="1" objects="1" scenarios="1"/>
  <mergeCells count="93">
    <mergeCell ref="F84:G84"/>
    <mergeCell ref="A62:B62"/>
    <mergeCell ref="A63:B63"/>
    <mergeCell ref="A70:B70"/>
    <mergeCell ref="A65:B65"/>
    <mergeCell ref="A66:B66"/>
    <mergeCell ref="A67:B67"/>
    <mergeCell ref="A77:B77"/>
    <mergeCell ref="A73:B73"/>
    <mergeCell ref="A64:B64"/>
    <mergeCell ref="F103:G103"/>
    <mergeCell ref="F18:G18"/>
    <mergeCell ref="F29:G29"/>
    <mergeCell ref="A39:B39"/>
    <mergeCell ref="A33:B33"/>
    <mergeCell ref="A82:B82"/>
    <mergeCell ref="A34:B34"/>
    <mergeCell ref="A35:B35"/>
    <mergeCell ref="A36:B36"/>
    <mergeCell ref="A43:B43"/>
    <mergeCell ref="F17:G17"/>
    <mergeCell ref="A28:E28"/>
    <mergeCell ref="A1:E1"/>
    <mergeCell ref="A3:B3"/>
    <mergeCell ref="A4:B4"/>
    <mergeCell ref="A5:B5"/>
    <mergeCell ref="A7:B7"/>
    <mergeCell ref="A8:B8"/>
    <mergeCell ref="A9:B9"/>
    <mergeCell ref="A10:B10"/>
    <mergeCell ref="A15:B15"/>
    <mergeCell ref="A17:E17"/>
    <mergeCell ref="A30:B30"/>
    <mergeCell ref="A31:B31"/>
    <mergeCell ref="A11:B11"/>
    <mergeCell ref="A12:B12"/>
    <mergeCell ref="A13:B13"/>
    <mergeCell ref="A14:B14"/>
    <mergeCell ref="A46:B46"/>
    <mergeCell ref="A48:B48"/>
    <mergeCell ref="A50:B50"/>
    <mergeCell ref="A47:B47"/>
    <mergeCell ref="A49:B49"/>
    <mergeCell ref="A54:B54"/>
    <mergeCell ref="A58:B58"/>
    <mergeCell ref="A59:B59"/>
    <mergeCell ref="A61:B61"/>
    <mergeCell ref="A51:B51"/>
    <mergeCell ref="A55:B55"/>
    <mergeCell ref="A60:B60"/>
    <mergeCell ref="A56:B56"/>
    <mergeCell ref="A57:B57"/>
    <mergeCell ref="A52:B52"/>
    <mergeCell ref="A38:B38"/>
    <mergeCell ref="A41:B41"/>
    <mergeCell ref="A42:B42"/>
    <mergeCell ref="A44:B44"/>
    <mergeCell ref="A102:C102"/>
    <mergeCell ref="A71:B71"/>
    <mergeCell ref="A72:B72"/>
    <mergeCell ref="A84:B84"/>
    <mergeCell ref="A86:C86"/>
    <mergeCell ref="A80:B80"/>
    <mergeCell ref="A76:B76"/>
    <mergeCell ref="A45:B45"/>
    <mergeCell ref="A69:B69"/>
    <mergeCell ref="A68:B68"/>
    <mergeCell ref="A83:B83"/>
    <mergeCell ref="A97:C97"/>
    <mergeCell ref="A78:B78"/>
    <mergeCell ref="A79:B79"/>
    <mergeCell ref="A74:B74"/>
    <mergeCell ref="A75:B75"/>
    <mergeCell ref="F16:G16"/>
    <mergeCell ref="A107:C107"/>
    <mergeCell ref="A104:C104"/>
    <mergeCell ref="A89:C89"/>
    <mergeCell ref="A90:C90"/>
    <mergeCell ref="A87:C87"/>
    <mergeCell ref="A88:C88"/>
    <mergeCell ref="A85:C85"/>
    <mergeCell ref="A81:B81"/>
    <mergeCell ref="A105:C105"/>
    <mergeCell ref="A106:C106"/>
    <mergeCell ref="A91:C91"/>
    <mergeCell ref="A92:C92"/>
    <mergeCell ref="A96:C96"/>
    <mergeCell ref="F112:G112"/>
    <mergeCell ref="D112:E112"/>
    <mergeCell ref="A108:C108"/>
    <mergeCell ref="A109:C109"/>
    <mergeCell ref="A110:C110"/>
    <mergeCell ref="A98:C98"/>
  </mergeCells>
  <printOptions/>
  <pageMargins left="0.53" right="0.65" top="0.32" bottom="0.36" header="0.18" footer="0.18"/>
  <pageSetup horizontalDpi="600" verticalDpi="600" orientation="portrait" paperSize="9" scale="43"/>
  <headerFooter alignWithMargins="0">
    <oddHeader>&amp;C&amp;F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88">
      <selection activeCell="N21" sqref="N21"/>
    </sheetView>
  </sheetViews>
  <sheetFormatPr defaultColWidth="8.8515625" defaultRowHeight="12.75"/>
  <cols>
    <col min="1" max="1" width="40.421875" style="68" customWidth="1"/>
    <col min="2" max="2" width="30.8515625" style="68" customWidth="1"/>
    <col min="3" max="3" width="24.28125" style="130" customWidth="1"/>
    <col min="4" max="4" width="21.421875" style="68" customWidth="1"/>
    <col min="5" max="5" width="7.28125" style="68" customWidth="1"/>
    <col min="6" max="6" width="19.140625" style="130" customWidth="1"/>
    <col min="7" max="7" width="17.8515625" style="68" customWidth="1"/>
    <col min="8" max="16384" width="8.8515625" style="68" customWidth="1"/>
  </cols>
  <sheetData>
    <row r="1" spans="1:5" ht="27" customHeight="1">
      <c r="A1" s="243" t="s">
        <v>144</v>
      </c>
      <c r="B1" s="244"/>
      <c r="C1" s="244"/>
      <c r="D1" s="244"/>
      <c r="E1" s="244"/>
    </row>
    <row r="2" ht="8.25" customHeight="1"/>
    <row r="3" spans="1:4" ht="15.75">
      <c r="A3" s="201" t="s">
        <v>91</v>
      </c>
      <c r="B3" s="202"/>
      <c r="C3" s="98" t="s">
        <v>60</v>
      </c>
      <c r="D3" s="106"/>
    </row>
    <row r="4" spans="1:5" ht="15.75">
      <c r="A4" s="200" t="s">
        <v>137</v>
      </c>
      <c r="B4" s="190"/>
      <c r="C4" s="98" t="s">
        <v>0</v>
      </c>
      <c r="D4" s="107"/>
      <c r="E4" s="69"/>
    </row>
    <row r="5" spans="1:5" ht="15.75">
      <c r="A5" s="200" t="s">
        <v>65</v>
      </c>
      <c r="B5" s="190"/>
      <c r="C5" s="98" t="s">
        <v>0</v>
      </c>
      <c r="D5" s="107"/>
      <c r="E5" s="69"/>
    </row>
    <row r="6" spans="1:4" ht="15.75">
      <c r="A6" s="113"/>
      <c r="B6" s="113"/>
      <c r="C6" s="131"/>
      <c r="D6" s="108"/>
    </row>
    <row r="7" spans="1:4" ht="15.75">
      <c r="A7" s="189" t="s">
        <v>61</v>
      </c>
      <c r="B7" s="190"/>
      <c r="C7" s="109"/>
      <c r="D7" s="110"/>
    </row>
    <row r="8" spans="1:5" ht="15.75">
      <c r="A8" s="191" t="s">
        <v>62</v>
      </c>
      <c r="B8" s="192"/>
      <c r="C8" s="132"/>
      <c r="D8" s="111"/>
      <c r="E8" s="69"/>
    </row>
    <row r="9" spans="1:4" ht="15.75">
      <c r="A9" s="191" t="s">
        <v>63</v>
      </c>
      <c r="B9" s="192"/>
      <c r="C9" s="85">
        <f>D3/100000*C8</f>
        <v>0</v>
      </c>
      <c r="D9" s="84"/>
    </row>
    <row r="10" spans="1:4" ht="15.75">
      <c r="A10" s="191" t="s">
        <v>92</v>
      </c>
      <c r="B10" s="192"/>
      <c r="C10" s="112"/>
      <c r="D10" s="113"/>
    </row>
    <row r="11" spans="1:4" ht="15.75">
      <c r="A11" s="191" t="s">
        <v>64</v>
      </c>
      <c r="B11" s="192"/>
      <c r="C11" s="85">
        <f>C9-C10</f>
        <v>0</v>
      </c>
      <c r="D11" s="114"/>
    </row>
    <row r="12" spans="1:4" ht="15.75">
      <c r="A12" s="193" t="s">
        <v>142</v>
      </c>
      <c r="B12" s="192"/>
      <c r="C12" s="115">
        <f>C11*D4</f>
        <v>0</v>
      </c>
      <c r="D12" s="116"/>
    </row>
    <row r="13" spans="1:6" s="67" customFormat="1" ht="15.75">
      <c r="A13" s="189" t="s">
        <v>139</v>
      </c>
      <c r="B13" s="192"/>
      <c r="C13" s="133">
        <f>C11+C12</f>
        <v>0</v>
      </c>
      <c r="D13" s="84"/>
      <c r="F13" s="66"/>
    </row>
    <row r="14" spans="1:6" s="67" customFormat="1" ht="15.75">
      <c r="A14" s="189" t="s">
        <v>140</v>
      </c>
      <c r="B14" s="192"/>
      <c r="C14" s="85">
        <f>C13-C15</f>
        <v>0</v>
      </c>
      <c r="D14" s="84"/>
      <c r="F14" s="66"/>
    </row>
    <row r="15" spans="1:6" s="67" customFormat="1" ht="15.75">
      <c r="A15" s="189" t="s">
        <v>141</v>
      </c>
      <c r="B15" s="192"/>
      <c r="C15" s="85">
        <f>SUM(C13*D5)</f>
        <v>0</v>
      </c>
      <c r="D15" s="84"/>
      <c r="F15" s="66"/>
    </row>
    <row r="16" spans="6:7" ht="16.5" customHeight="1">
      <c r="F16" s="228" t="s">
        <v>128</v>
      </c>
      <c r="G16" s="229"/>
    </row>
    <row r="17" spans="1:7" ht="18.75" customHeight="1">
      <c r="A17" s="205" t="s">
        <v>134</v>
      </c>
      <c r="B17" s="205"/>
      <c r="C17" s="205"/>
      <c r="D17" s="205"/>
      <c r="E17" s="205"/>
      <c r="F17" s="187" t="s">
        <v>1</v>
      </c>
      <c r="G17" s="188"/>
    </row>
    <row r="18" spans="1:7" s="69" customFormat="1" ht="16.5" customHeight="1" thickBot="1">
      <c r="A18" s="86"/>
      <c r="B18" s="86"/>
      <c r="C18" s="87"/>
      <c r="D18" s="86"/>
      <c r="F18" s="183" t="s">
        <v>66</v>
      </c>
      <c r="G18" s="184"/>
    </row>
    <row r="19" spans="2:7" ht="19.5" customHeight="1" thickBot="1">
      <c r="B19" s="134" t="s">
        <v>70</v>
      </c>
      <c r="C19" s="135" t="s">
        <v>15</v>
      </c>
      <c r="D19" s="92" t="s">
        <v>69</v>
      </c>
      <c r="F19" s="98" t="s">
        <v>68</v>
      </c>
      <c r="G19" s="98" t="s">
        <v>67</v>
      </c>
    </row>
    <row r="20" spans="1:7" ht="15.75">
      <c r="A20" s="93" t="s">
        <v>71</v>
      </c>
      <c r="B20" s="94">
        <v>30</v>
      </c>
      <c r="C20" s="95">
        <v>300</v>
      </c>
      <c r="D20" s="88">
        <f aca="true" t="shared" si="0" ref="D20:D26">SUM(C20/10)*$C$14</f>
        <v>0</v>
      </c>
      <c r="F20" s="73">
        <v>0.03</v>
      </c>
      <c r="G20" s="136">
        <f aca="true" t="shared" si="1" ref="G20:G26">F20*D20</f>
        <v>0</v>
      </c>
    </row>
    <row r="21" spans="1:7" ht="15.75">
      <c r="A21" s="96" t="s">
        <v>72</v>
      </c>
      <c r="B21" s="97">
        <v>15</v>
      </c>
      <c r="C21" s="98">
        <f>B21*10</f>
        <v>150</v>
      </c>
      <c r="D21" s="89">
        <f t="shared" si="0"/>
        <v>0</v>
      </c>
      <c r="F21" s="73">
        <v>0.07</v>
      </c>
      <c r="G21" s="136">
        <f t="shared" si="1"/>
        <v>0</v>
      </c>
    </row>
    <row r="22" spans="1:7" ht="15">
      <c r="A22" s="99" t="s">
        <v>94</v>
      </c>
      <c r="B22" s="100">
        <v>2</v>
      </c>
      <c r="C22" s="101">
        <v>14</v>
      </c>
      <c r="D22" s="90">
        <f t="shared" si="0"/>
        <v>0</v>
      </c>
      <c r="F22" s="73">
        <v>0.024</v>
      </c>
      <c r="G22" s="136">
        <f t="shared" si="1"/>
        <v>0</v>
      </c>
    </row>
    <row r="23" spans="1:7" ht="15">
      <c r="A23" s="96" t="s">
        <v>73</v>
      </c>
      <c r="B23" s="102">
        <v>4</v>
      </c>
      <c r="C23" s="98">
        <f>B23*10</f>
        <v>40</v>
      </c>
      <c r="D23" s="89">
        <f t="shared" si="0"/>
        <v>0</v>
      </c>
      <c r="F23" s="73">
        <v>0.09</v>
      </c>
      <c r="G23" s="136">
        <f t="shared" si="1"/>
        <v>0</v>
      </c>
    </row>
    <row r="24" spans="1:7" ht="15">
      <c r="A24" s="96" t="s">
        <v>93</v>
      </c>
      <c r="B24" s="102">
        <v>1</v>
      </c>
      <c r="C24" s="98">
        <f>B24*10</f>
        <v>10</v>
      </c>
      <c r="D24" s="89">
        <f t="shared" si="0"/>
        <v>0</v>
      </c>
      <c r="F24" s="73">
        <v>0.33</v>
      </c>
      <c r="G24" s="136">
        <f t="shared" si="1"/>
        <v>0</v>
      </c>
    </row>
    <row r="25" spans="1:7" ht="15">
      <c r="A25" s="96" t="s">
        <v>75</v>
      </c>
      <c r="B25" s="97"/>
      <c r="C25" s="98">
        <v>5</v>
      </c>
      <c r="D25" s="89">
        <f t="shared" si="0"/>
        <v>0</v>
      </c>
      <c r="F25" s="73">
        <v>0.68</v>
      </c>
      <c r="G25" s="136">
        <f t="shared" si="1"/>
        <v>0</v>
      </c>
    </row>
    <row r="26" spans="1:7" ht="15.75" thickBot="1">
      <c r="A26" s="103" t="s">
        <v>74</v>
      </c>
      <c r="B26" s="104">
        <v>4</v>
      </c>
      <c r="C26" s="105">
        <v>40</v>
      </c>
      <c r="D26" s="91">
        <f t="shared" si="0"/>
        <v>0</v>
      </c>
      <c r="F26" s="73">
        <v>0.002</v>
      </c>
      <c r="G26" s="136">
        <f t="shared" si="1"/>
        <v>0</v>
      </c>
    </row>
    <row r="27" ht="10.5" customHeight="1"/>
    <row r="28" spans="1:7" ht="23.25" customHeight="1" thickBot="1">
      <c r="A28" s="194" t="s">
        <v>76</v>
      </c>
      <c r="B28" s="194"/>
      <c r="C28" s="194"/>
      <c r="D28" s="194"/>
      <c r="E28" s="194"/>
      <c r="F28" s="87"/>
      <c r="G28" s="69"/>
    </row>
    <row r="29" spans="1:7" ht="16.5" customHeight="1" thickBot="1">
      <c r="A29" s="117"/>
      <c r="B29" s="118"/>
      <c r="C29" s="119"/>
      <c r="D29" s="120"/>
      <c r="E29" s="121"/>
      <c r="F29" s="183" t="s">
        <v>66</v>
      </c>
      <c r="G29" s="184"/>
    </row>
    <row r="30" spans="1:7" ht="15">
      <c r="A30" s="241"/>
      <c r="B30" s="242"/>
      <c r="C30" s="161" t="s">
        <v>18</v>
      </c>
      <c r="D30" s="92" t="s">
        <v>69</v>
      </c>
      <c r="E30" s="137"/>
      <c r="F30" s="98" t="s">
        <v>68</v>
      </c>
      <c r="G30" s="98" t="s">
        <v>67</v>
      </c>
    </row>
    <row r="31" spans="1:7" ht="15">
      <c r="A31" s="195" t="s">
        <v>78</v>
      </c>
      <c r="B31" s="196"/>
      <c r="C31" s="138">
        <v>600</v>
      </c>
      <c r="D31" s="89">
        <f aca="true" t="shared" si="2" ref="D31:D42">SUM(C31/20)*$C$15</f>
        <v>0</v>
      </c>
      <c r="E31" s="126"/>
      <c r="F31" s="73">
        <v>0.03</v>
      </c>
      <c r="G31" s="136">
        <f aca="true" t="shared" si="3" ref="G31:G41">F31*D31</f>
        <v>0</v>
      </c>
    </row>
    <row r="32" spans="1:7" ht="15">
      <c r="A32" s="139" t="s">
        <v>95</v>
      </c>
      <c r="B32" s="139"/>
      <c r="C32" s="140">
        <v>4</v>
      </c>
      <c r="D32" s="89">
        <f t="shared" si="2"/>
        <v>0</v>
      </c>
      <c r="E32" s="126"/>
      <c r="F32" s="73">
        <v>1.1</v>
      </c>
      <c r="G32" s="136">
        <f t="shared" si="3"/>
        <v>0</v>
      </c>
    </row>
    <row r="33" spans="1:7" ht="15">
      <c r="A33" s="208" t="s">
        <v>79</v>
      </c>
      <c r="B33" s="209"/>
      <c r="C33" s="138">
        <v>400</v>
      </c>
      <c r="D33" s="89">
        <f t="shared" si="2"/>
        <v>0</v>
      </c>
      <c r="E33" s="126"/>
      <c r="F33" s="73">
        <v>0.15</v>
      </c>
      <c r="G33" s="136">
        <f t="shared" si="3"/>
        <v>0</v>
      </c>
    </row>
    <row r="34" spans="1:7" ht="15">
      <c r="A34" s="185" t="s">
        <v>80</v>
      </c>
      <c r="B34" s="186"/>
      <c r="C34" s="138">
        <v>10</v>
      </c>
      <c r="D34" s="89">
        <f t="shared" si="2"/>
        <v>0</v>
      </c>
      <c r="E34" s="126"/>
      <c r="F34" s="73">
        <v>0.68</v>
      </c>
      <c r="G34" s="136">
        <f t="shared" si="3"/>
        <v>0</v>
      </c>
    </row>
    <row r="35" spans="1:7" ht="15">
      <c r="A35" s="185" t="s">
        <v>87</v>
      </c>
      <c r="B35" s="186"/>
      <c r="C35" s="138">
        <v>300</v>
      </c>
      <c r="D35" s="89">
        <f t="shared" si="2"/>
        <v>0</v>
      </c>
      <c r="E35" s="126"/>
      <c r="F35" s="73">
        <v>0.07</v>
      </c>
      <c r="G35" s="136">
        <f t="shared" si="3"/>
        <v>0</v>
      </c>
    </row>
    <row r="36" spans="1:7" ht="15">
      <c r="A36" s="185" t="s">
        <v>89</v>
      </c>
      <c r="B36" s="186"/>
      <c r="C36" s="141">
        <v>250</v>
      </c>
      <c r="D36" s="89">
        <f t="shared" si="2"/>
        <v>0</v>
      </c>
      <c r="E36" s="126"/>
      <c r="F36" s="73">
        <v>0.04</v>
      </c>
      <c r="G36" s="136">
        <f t="shared" si="3"/>
        <v>0</v>
      </c>
    </row>
    <row r="37" spans="1:7" ht="15">
      <c r="A37" s="142" t="s">
        <v>96</v>
      </c>
      <c r="B37" s="142"/>
      <c r="C37" s="138">
        <v>2</v>
      </c>
      <c r="D37" s="89">
        <f t="shared" si="2"/>
        <v>0</v>
      </c>
      <c r="E37" s="126"/>
      <c r="F37" s="73">
        <v>0.7</v>
      </c>
      <c r="G37" s="136">
        <f t="shared" si="3"/>
        <v>0</v>
      </c>
    </row>
    <row r="38" spans="1:7" ht="15">
      <c r="A38" s="185" t="s">
        <v>90</v>
      </c>
      <c r="B38" s="186"/>
      <c r="C38" s="138">
        <v>45</v>
      </c>
      <c r="D38" s="89">
        <f t="shared" si="2"/>
        <v>0</v>
      </c>
      <c r="E38" s="126"/>
      <c r="F38" s="73">
        <v>0.024</v>
      </c>
      <c r="G38" s="136">
        <f t="shared" si="3"/>
        <v>0</v>
      </c>
    </row>
    <row r="39" spans="1:7" ht="15">
      <c r="A39" s="185" t="s">
        <v>81</v>
      </c>
      <c r="B39" s="209"/>
      <c r="C39" s="138">
        <v>80</v>
      </c>
      <c r="D39" s="89">
        <f t="shared" si="2"/>
        <v>0</v>
      </c>
      <c r="E39" s="126"/>
      <c r="F39" s="73">
        <v>0.09</v>
      </c>
      <c r="G39" s="136">
        <f t="shared" si="3"/>
        <v>0</v>
      </c>
    </row>
    <row r="40" spans="1:7" ht="15">
      <c r="A40" s="143" t="s">
        <v>97</v>
      </c>
      <c r="B40" s="143"/>
      <c r="C40" s="141">
        <v>1</v>
      </c>
      <c r="D40" s="89">
        <f t="shared" si="2"/>
        <v>0</v>
      </c>
      <c r="E40" s="126"/>
      <c r="F40" s="73">
        <v>4.87</v>
      </c>
      <c r="G40" s="136">
        <f t="shared" si="3"/>
        <v>0</v>
      </c>
    </row>
    <row r="41" spans="1:7" ht="15">
      <c r="A41" s="185" t="s">
        <v>83</v>
      </c>
      <c r="B41" s="186"/>
      <c r="C41" s="141">
        <v>100</v>
      </c>
      <c r="D41" s="89">
        <f t="shared" si="2"/>
        <v>0</v>
      </c>
      <c r="E41" s="126"/>
      <c r="F41" s="73">
        <v>0.02</v>
      </c>
      <c r="G41" s="136">
        <f t="shared" si="3"/>
        <v>0</v>
      </c>
    </row>
    <row r="42" spans="1:7" ht="15">
      <c r="A42" s="199" t="s">
        <v>82</v>
      </c>
      <c r="B42" s="196"/>
      <c r="C42" s="141">
        <v>2</v>
      </c>
      <c r="D42" s="89">
        <f t="shared" si="2"/>
        <v>0</v>
      </c>
      <c r="E42" s="126"/>
      <c r="F42" s="73"/>
      <c r="G42" s="136"/>
    </row>
    <row r="43" spans="1:7" ht="6.75" customHeight="1">
      <c r="A43" s="206"/>
      <c r="B43" s="207"/>
      <c r="C43" s="138"/>
      <c r="D43" s="122"/>
      <c r="E43" s="126"/>
      <c r="F43" s="141"/>
      <c r="G43" s="144"/>
    </row>
    <row r="44" spans="1:7" ht="15.75" customHeight="1">
      <c r="A44" s="199" t="s">
        <v>84</v>
      </c>
      <c r="B44" s="196"/>
      <c r="C44" s="138">
        <v>100</v>
      </c>
      <c r="D44" s="123">
        <f aca="true" t="shared" si="4" ref="D44:D50">SUM(C44/20)*$C$15</f>
        <v>0</v>
      </c>
      <c r="E44" s="126"/>
      <c r="F44" s="145">
        <v>0.627</v>
      </c>
      <c r="G44" s="136">
        <f aca="true" t="shared" si="5" ref="G44:G50">F44*D44</f>
        <v>0</v>
      </c>
    </row>
    <row r="45" spans="1:7" ht="15">
      <c r="A45" s="185" t="s">
        <v>100</v>
      </c>
      <c r="B45" s="186"/>
      <c r="C45" s="138">
        <v>460</v>
      </c>
      <c r="D45" s="89">
        <f t="shared" si="4"/>
        <v>0</v>
      </c>
      <c r="E45" s="126"/>
      <c r="F45" s="73">
        <v>0.376</v>
      </c>
      <c r="G45" s="136">
        <f t="shared" si="5"/>
        <v>0</v>
      </c>
    </row>
    <row r="46" spans="1:7" ht="15">
      <c r="A46" s="185" t="s">
        <v>85</v>
      </c>
      <c r="B46" s="186"/>
      <c r="C46" s="138">
        <v>3</v>
      </c>
      <c r="D46" s="89">
        <f t="shared" si="4"/>
        <v>0</v>
      </c>
      <c r="E46" s="126"/>
      <c r="F46" s="73">
        <v>0.163</v>
      </c>
      <c r="G46" s="136">
        <f t="shared" si="5"/>
        <v>0</v>
      </c>
    </row>
    <row r="47" spans="1:7" ht="15">
      <c r="A47" s="185" t="s">
        <v>98</v>
      </c>
      <c r="B47" s="186"/>
      <c r="C47" s="138">
        <v>5</v>
      </c>
      <c r="D47" s="89">
        <f t="shared" si="4"/>
        <v>0</v>
      </c>
      <c r="E47" s="126"/>
      <c r="F47" s="73">
        <v>0.161</v>
      </c>
      <c r="G47" s="136">
        <f t="shared" si="5"/>
        <v>0</v>
      </c>
    </row>
    <row r="48" spans="1:7" ht="15">
      <c r="A48" s="185" t="s">
        <v>8</v>
      </c>
      <c r="B48" s="186"/>
      <c r="C48" s="138">
        <v>5</v>
      </c>
      <c r="D48" s="89">
        <f t="shared" si="4"/>
        <v>0</v>
      </c>
      <c r="E48" s="126"/>
      <c r="F48" s="73">
        <v>0.372</v>
      </c>
      <c r="G48" s="136">
        <f t="shared" si="5"/>
        <v>0</v>
      </c>
    </row>
    <row r="49" spans="1:7" ht="15">
      <c r="A49" s="185" t="s">
        <v>99</v>
      </c>
      <c r="B49" s="186"/>
      <c r="C49" s="138">
        <v>10</v>
      </c>
      <c r="D49" s="89">
        <f t="shared" si="4"/>
        <v>0</v>
      </c>
      <c r="E49" s="126"/>
      <c r="F49" s="73">
        <v>1.31</v>
      </c>
      <c r="G49" s="136">
        <f t="shared" si="5"/>
        <v>0</v>
      </c>
    </row>
    <row r="50" spans="1:7" ht="15">
      <c r="A50" s="199" t="s">
        <v>101</v>
      </c>
      <c r="B50" s="196"/>
      <c r="C50" s="138">
        <v>420</v>
      </c>
      <c r="D50" s="89">
        <f t="shared" si="4"/>
        <v>0</v>
      </c>
      <c r="E50" s="126"/>
      <c r="F50" s="73">
        <v>0.08</v>
      </c>
      <c r="G50" s="136">
        <f t="shared" si="5"/>
        <v>0</v>
      </c>
    </row>
    <row r="51" spans="1:7" ht="6" customHeight="1">
      <c r="A51" s="203"/>
      <c r="B51" s="204"/>
      <c r="C51" s="138"/>
      <c r="D51" s="124"/>
      <c r="E51" s="126"/>
      <c r="F51" s="141"/>
      <c r="G51" s="144"/>
    </row>
    <row r="52" spans="1:7" ht="15">
      <c r="A52" s="212" t="s">
        <v>106</v>
      </c>
      <c r="B52" s="213"/>
      <c r="C52" s="138">
        <v>15</v>
      </c>
      <c r="D52" s="89">
        <f>SUM(C52/20)*$C$15</f>
        <v>0</v>
      </c>
      <c r="E52" s="126"/>
      <c r="F52" s="73">
        <v>0.667</v>
      </c>
      <c r="G52" s="136">
        <f>F52*D52</f>
        <v>0</v>
      </c>
    </row>
    <row r="53" spans="1:7" ht="15">
      <c r="A53" s="146" t="s">
        <v>107</v>
      </c>
      <c r="C53" s="138">
        <v>35</v>
      </c>
      <c r="D53" s="89">
        <f>SUM(C53/20)*$C$15</f>
        <v>0</v>
      </c>
      <c r="E53" s="126"/>
      <c r="F53" s="73">
        <v>0.689</v>
      </c>
      <c r="G53" s="136">
        <f>F53*D53</f>
        <v>0</v>
      </c>
    </row>
    <row r="54" spans="1:7" ht="15.75" customHeight="1">
      <c r="A54" s="199" t="s">
        <v>108</v>
      </c>
      <c r="B54" s="196"/>
      <c r="C54" s="138">
        <v>120</v>
      </c>
      <c r="D54" s="89">
        <f>SUM(C54/20)*$C$15</f>
        <v>0</v>
      </c>
      <c r="E54" s="126"/>
      <c r="F54" s="145">
        <v>0.601</v>
      </c>
      <c r="G54" s="136">
        <f>F54*D54</f>
        <v>0</v>
      </c>
    </row>
    <row r="55" spans="1:7" ht="6" customHeight="1">
      <c r="A55" s="199"/>
      <c r="B55" s="196"/>
      <c r="C55" s="138"/>
      <c r="D55" s="122"/>
      <c r="E55" s="126"/>
      <c r="F55" s="141"/>
      <c r="G55" s="144"/>
    </row>
    <row r="56" spans="1:7" ht="15">
      <c r="A56" s="185" t="s">
        <v>109</v>
      </c>
      <c r="B56" s="186"/>
      <c r="C56" s="141">
        <v>15</v>
      </c>
      <c r="D56" s="89">
        <f>SUM(C56/20)*$C$15</f>
        <v>0</v>
      </c>
      <c r="E56" s="126"/>
      <c r="F56" s="73">
        <v>0.33</v>
      </c>
      <c r="G56" s="136">
        <f>F56*D56</f>
        <v>0</v>
      </c>
    </row>
    <row r="57" spans="1:7" ht="15">
      <c r="A57" s="206" t="s">
        <v>110</v>
      </c>
      <c r="B57" s="207"/>
      <c r="C57" s="138">
        <v>25</v>
      </c>
      <c r="D57" s="89">
        <f>SUM(C57/20)*$C$15</f>
        <v>0</v>
      </c>
      <c r="E57" s="126"/>
      <c r="F57" s="73">
        <v>0.221</v>
      </c>
      <c r="G57" s="136">
        <f>F57*D57</f>
        <v>0</v>
      </c>
    </row>
    <row r="58" spans="1:7" ht="7.5" customHeight="1">
      <c r="A58" s="210"/>
      <c r="B58" s="211"/>
      <c r="C58" s="138"/>
      <c r="D58" s="124"/>
      <c r="E58" s="126"/>
      <c r="F58" s="141"/>
      <c r="G58" s="144"/>
    </row>
    <row r="59" spans="1:7" ht="15">
      <c r="A59" s="203" t="s">
        <v>39</v>
      </c>
      <c r="B59" s="204"/>
      <c r="C59" s="141">
        <v>100</v>
      </c>
      <c r="D59" s="89">
        <f aca="true" t="shared" si="6" ref="D59:D83">SUM(C59/20)*$C$15</f>
        <v>0</v>
      </c>
      <c r="E59" s="126"/>
      <c r="F59" s="73">
        <v>0.32</v>
      </c>
      <c r="G59" s="136">
        <f aca="true" t="shared" si="7" ref="G59:G83">F59*D59</f>
        <v>0</v>
      </c>
    </row>
    <row r="60" spans="1:7" ht="15.75" customHeight="1">
      <c r="A60" s="203" t="s">
        <v>45</v>
      </c>
      <c r="B60" s="204"/>
      <c r="C60" s="138">
        <v>5</v>
      </c>
      <c r="D60" s="89">
        <f t="shared" si="6"/>
        <v>0</v>
      </c>
      <c r="E60" s="126"/>
      <c r="F60" s="73">
        <v>2.27</v>
      </c>
      <c r="G60" s="136">
        <f t="shared" si="7"/>
        <v>0</v>
      </c>
    </row>
    <row r="61" spans="1:7" ht="17.25" customHeight="1">
      <c r="A61" s="197" t="s">
        <v>34</v>
      </c>
      <c r="B61" s="198"/>
      <c r="C61" s="138">
        <v>200</v>
      </c>
      <c r="D61" s="89">
        <f t="shared" si="6"/>
        <v>0</v>
      </c>
      <c r="E61" s="126"/>
      <c r="F61" s="73">
        <v>0.002</v>
      </c>
      <c r="G61" s="136">
        <f t="shared" si="7"/>
        <v>0</v>
      </c>
    </row>
    <row r="62" spans="1:11" ht="17.25" customHeight="1">
      <c r="A62" s="197" t="s">
        <v>40</v>
      </c>
      <c r="B62" s="198"/>
      <c r="C62" s="138">
        <v>400</v>
      </c>
      <c r="D62" s="89">
        <f t="shared" si="6"/>
        <v>0</v>
      </c>
      <c r="E62" s="126"/>
      <c r="F62" s="73">
        <v>0.043</v>
      </c>
      <c r="G62" s="136">
        <f t="shared" si="7"/>
        <v>0</v>
      </c>
      <c r="K62" s="154"/>
    </row>
    <row r="63" spans="1:7" ht="17.25" customHeight="1">
      <c r="A63" s="197" t="s">
        <v>41</v>
      </c>
      <c r="B63" s="198"/>
      <c r="C63" s="138">
        <v>320</v>
      </c>
      <c r="D63" s="89">
        <f t="shared" si="6"/>
        <v>0</v>
      </c>
      <c r="E63" s="126"/>
      <c r="F63" s="73">
        <v>0.03</v>
      </c>
      <c r="G63" s="136">
        <f t="shared" si="7"/>
        <v>0</v>
      </c>
    </row>
    <row r="64" spans="1:7" ht="17.25" customHeight="1">
      <c r="A64" s="203" t="s">
        <v>42</v>
      </c>
      <c r="B64" s="204"/>
      <c r="C64" s="138">
        <v>10</v>
      </c>
      <c r="D64" s="89">
        <f t="shared" si="6"/>
        <v>0</v>
      </c>
      <c r="E64" s="126"/>
      <c r="F64" s="73">
        <v>0.049</v>
      </c>
      <c r="G64" s="136">
        <f t="shared" si="7"/>
        <v>0</v>
      </c>
    </row>
    <row r="65" spans="1:7" ht="17.25" customHeight="1">
      <c r="A65" s="203" t="s">
        <v>43</v>
      </c>
      <c r="B65" s="204"/>
      <c r="C65" s="138">
        <v>2</v>
      </c>
      <c r="D65" s="89">
        <f t="shared" si="6"/>
        <v>0</v>
      </c>
      <c r="E65" s="126"/>
      <c r="F65" s="73">
        <v>0.34</v>
      </c>
      <c r="G65" s="136">
        <f t="shared" si="7"/>
        <v>0</v>
      </c>
    </row>
    <row r="66" spans="1:7" ht="17.25" customHeight="1">
      <c r="A66" s="203" t="s">
        <v>57</v>
      </c>
      <c r="B66" s="204"/>
      <c r="C66" s="141">
        <v>400</v>
      </c>
      <c r="D66" s="89">
        <f t="shared" si="6"/>
        <v>0</v>
      </c>
      <c r="E66" s="126"/>
      <c r="F66" s="73">
        <v>0.019</v>
      </c>
      <c r="G66" s="136">
        <f t="shared" si="7"/>
        <v>0</v>
      </c>
    </row>
    <row r="67" spans="1:7" ht="16.5" customHeight="1">
      <c r="A67" s="203" t="s">
        <v>46</v>
      </c>
      <c r="B67" s="204"/>
      <c r="C67" s="138">
        <v>400</v>
      </c>
      <c r="D67" s="89">
        <f t="shared" si="6"/>
        <v>0</v>
      </c>
      <c r="E67" s="126"/>
      <c r="F67" s="73">
        <v>0.016</v>
      </c>
      <c r="G67" s="136">
        <f t="shared" si="7"/>
        <v>0</v>
      </c>
    </row>
    <row r="68" spans="1:7" ht="16.5" customHeight="1">
      <c r="A68" s="203" t="s">
        <v>44</v>
      </c>
      <c r="B68" s="204"/>
      <c r="C68" s="138">
        <v>20</v>
      </c>
      <c r="D68" s="89">
        <f t="shared" si="6"/>
        <v>0</v>
      </c>
      <c r="E68" s="126"/>
      <c r="F68" s="73">
        <v>0.288</v>
      </c>
      <c r="G68" s="136">
        <f t="shared" si="7"/>
        <v>0</v>
      </c>
    </row>
    <row r="69" spans="1:7" ht="16.5" customHeight="1">
      <c r="A69" s="203" t="s">
        <v>58</v>
      </c>
      <c r="B69" s="204"/>
      <c r="C69" s="138">
        <v>20</v>
      </c>
      <c r="D69" s="89">
        <f t="shared" si="6"/>
        <v>0</v>
      </c>
      <c r="E69" s="126"/>
      <c r="F69" s="73">
        <v>0.314</v>
      </c>
      <c r="G69" s="136">
        <f t="shared" si="7"/>
        <v>0</v>
      </c>
    </row>
    <row r="70" spans="1:7" ht="16.5" customHeight="1">
      <c r="A70" s="203" t="s">
        <v>48</v>
      </c>
      <c r="B70" s="204"/>
      <c r="C70" s="138">
        <v>120</v>
      </c>
      <c r="D70" s="89">
        <f t="shared" si="6"/>
        <v>0</v>
      </c>
      <c r="E70" s="126"/>
      <c r="F70" s="73">
        <v>0.04</v>
      </c>
      <c r="G70" s="136">
        <f t="shared" si="7"/>
        <v>0</v>
      </c>
    </row>
    <row r="71" spans="1:7" ht="16.5" customHeight="1">
      <c r="A71" s="197" t="s">
        <v>47</v>
      </c>
      <c r="B71" s="198"/>
      <c r="C71" s="138">
        <v>25</v>
      </c>
      <c r="D71" s="89">
        <f t="shared" si="6"/>
        <v>0</v>
      </c>
      <c r="E71" s="126"/>
      <c r="F71" s="73">
        <v>0.08</v>
      </c>
      <c r="G71" s="136">
        <f t="shared" si="7"/>
        <v>0</v>
      </c>
    </row>
    <row r="72" spans="1:7" ht="16.5" customHeight="1">
      <c r="A72" s="197" t="s">
        <v>38</v>
      </c>
      <c r="B72" s="198"/>
      <c r="C72" s="138">
        <v>2</v>
      </c>
      <c r="D72" s="89">
        <f t="shared" si="6"/>
        <v>0</v>
      </c>
      <c r="E72" s="126"/>
      <c r="F72" s="73">
        <v>0.15</v>
      </c>
      <c r="G72" s="136">
        <f t="shared" si="7"/>
        <v>0</v>
      </c>
    </row>
    <row r="73" spans="1:7" ht="16.5" customHeight="1">
      <c r="A73" s="197" t="s">
        <v>37</v>
      </c>
      <c r="B73" s="198"/>
      <c r="C73" s="138">
        <v>2</v>
      </c>
      <c r="D73" s="89">
        <f t="shared" si="6"/>
        <v>0</v>
      </c>
      <c r="E73" s="126"/>
      <c r="F73" s="73">
        <v>0.15</v>
      </c>
      <c r="G73" s="136">
        <f t="shared" si="7"/>
        <v>0</v>
      </c>
    </row>
    <row r="74" spans="1:7" ht="16.5" customHeight="1">
      <c r="A74" s="233" t="s">
        <v>59</v>
      </c>
      <c r="B74" s="234"/>
      <c r="C74" s="138">
        <v>5</v>
      </c>
      <c r="D74" s="89">
        <f t="shared" si="6"/>
        <v>0</v>
      </c>
      <c r="E74" s="126"/>
      <c r="F74" s="73">
        <v>1.24</v>
      </c>
      <c r="G74" s="136">
        <f t="shared" si="7"/>
        <v>0</v>
      </c>
    </row>
    <row r="75" spans="1:7" ht="16.5" customHeight="1">
      <c r="A75" s="197" t="s">
        <v>52</v>
      </c>
      <c r="B75" s="198"/>
      <c r="C75" s="138">
        <v>1</v>
      </c>
      <c r="D75" s="89">
        <f t="shared" si="6"/>
        <v>0</v>
      </c>
      <c r="E75" s="126"/>
      <c r="F75" s="73">
        <v>2.97</v>
      </c>
      <c r="G75" s="136">
        <f t="shared" si="7"/>
        <v>0</v>
      </c>
    </row>
    <row r="76" spans="1:7" ht="16.5" customHeight="1">
      <c r="A76" s="197" t="s">
        <v>36</v>
      </c>
      <c r="B76" s="198"/>
      <c r="C76" s="138">
        <v>1</v>
      </c>
      <c r="D76" s="89">
        <f t="shared" si="6"/>
        <v>0</v>
      </c>
      <c r="E76" s="126"/>
      <c r="F76" s="73">
        <v>0.84</v>
      </c>
      <c r="G76" s="136">
        <f t="shared" si="7"/>
        <v>0</v>
      </c>
    </row>
    <row r="77" spans="1:7" ht="16.5" customHeight="1">
      <c r="A77" s="203" t="s">
        <v>54</v>
      </c>
      <c r="B77" s="204"/>
      <c r="C77" s="138">
        <v>100</v>
      </c>
      <c r="D77" s="89">
        <f t="shared" si="6"/>
        <v>0</v>
      </c>
      <c r="E77" s="126"/>
      <c r="F77" s="73"/>
      <c r="G77" s="136">
        <f t="shared" si="7"/>
        <v>0</v>
      </c>
    </row>
    <row r="78" spans="1:7" ht="16.5" customHeight="1">
      <c r="A78" s="197" t="s">
        <v>53</v>
      </c>
      <c r="B78" s="198"/>
      <c r="C78" s="138">
        <v>10</v>
      </c>
      <c r="D78" s="89">
        <f t="shared" si="6"/>
        <v>0</v>
      </c>
      <c r="E78" s="126"/>
      <c r="F78" s="73">
        <v>0.09</v>
      </c>
      <c r="G78" s="136">
        <f t="shared" si="7"/>
        <v>0</v>
      </c>
    </row>
    <row r="79" spans="1:7" ht="16.5" customHeight="1">
      <c r="A79" s="203" t="s">
        <v>50</v>
      </c>
      <c r="B79" s="204"/>
      <c r="C79" s="147">
        <v>400</v>
      </c>
      <c r="D79" s="125">
        <f t="shared" si="6"/>
        <v>0</v>
      </c>
      <c r="E79" s="126"/>
      <c r="F79" s="73">
        <v>0.037</v>
      </c>
      <c r="G79" s="136">
        <f t="shared" si="7"/>
        <v>0</v>
      </c>
    </row>
    <row r="80" spans="1:7" ht="16.5" customHeight="1">
      <c r="A80" s="203" t="s">
        <v>49</v>
      </c>
      <c r="B80" s="204"/>
      <c r="C80" s="138">
        <v>1</v>
      </c>
      <c r="D80" s="89">
        <f t="shared" si="6"/>
        <v>0</v>
      </c>
      <c r="E80" s="126"/>
      <c r="F80" s="73">
        <v>1.69</v>
      </c>
      <c r="G80" s="136">
        <f t="shared" si="7"/>
        <v>0</v>
      </c>
    </row>
    <row r="81" spans="1:7" ht="16.5" customHeight="1">
      <c r="A81" s="197" t="s">
        <v>35</v>
      </c>
      <c r="B81" s="198"/>
      <c r="C81" s="138">
        <v>1</v>
      </c>
      <c r="D81" s="89">
        <f t="shared" si="6"/>
        <v>0</v>
      </c>
      <c r="E81" s="126"/>
      <c r="F81" s="148">
        <v>1.16</v>
      </c>
      <c r="G81" s="136">
        <f t="shared" si="7"/>
        <v>0</v>
      </c>
    </row>
    <row r="82" spans="1:7" ht="16.5" customHeight="1">
      <c r="A82" s="197" t="s">
        <v>55</v>
      </c>
      <c r="B82" s="198"/>
      <c r="C82" s="138">
        <v>1</v>
      </c>
      <c r="D82" s="89">
        <f t="shared" si="6"/>
        <v>0</v>
      </c>
      <c r="E82" s="126"/>
      <c r="F82" s="148">
        <v>0.33</v>
      </c>
      <c r="G82" s="136">
        <f t="shared" si="7"/>
        <v>0</v>
      </c>
    </row>
    <row r="83" spans="1:7" ht="16.5" customHeight="1" thickBot="1">
      <c r="A83" s="238" t="s">
        <v>51</v>
      </c>
      <c r="B83" s="239"/>
      <c r="C83" s="155">
        <v>1</v>
      </c>
      <c r="D83" s="91">
        <f t="shared" si="6"/>
        <v>0</v>
      </c>
      <c r="E83" s="126"/>
      <c r="F83" s="148">
        <v>0.25</v>
      </c>
      <c r="G83" s="136">
        <f t="shared" si="7"/>
        <v>0</v>
      </c>
    </row>
    <row r="84" spans="1:7" ht="18" customHeight="1" thickBot="1">
      <c r="A84" s="237"/>
      <c r="B84" s="237"/>
      <c r="C84" s="149"/>
      <c r="D84" s="126"/>
      <c r="E84" s="126"/>
      <c r="F84" s="183" t="s">
        <v>66</v>
      </c>
      <c r="G84" s="184"/>
    </row>
    <row r="85" spans="1:7" ht="17.25" customHeight="1">
      <c r="A85" s="230" t="s">
        <v>130</v>
      </c>
      <c r="B85" s="231"/>
      <c r="C85" s="232"/>
      <c r="D85" s="92" t="s">
        <v>69</v>
      </c>
      <c r="E85" s="126"/>
      <c r="F85" s="98" t="s">
        <v>68</v>
      </c>
      <c r="G85" s="98" t="s">
        <v>67</v>
      </c>
    </row>
    <row r="86" spans="1:7" ht="17.25" customHeight="1">
      <c r="A86" s="214"/>
      <c r="B86" s="215"/>
      <c r="C86" s="216"/>
      <c r="D86" s="71"/>
      <c r="E86" s="126"/>
      <c r="F86" s="73"/>
      <c r="G86" s="136">
        <f aca="true" t="shared" si="8" ref="G86:G102">F86*D86</f>
        <v>0</v>
      </c>
    </row>
    <row r="87" spans="1:7" ht="17.25" customHeight="1">
      <c r="A87" s="214"/>
      <c r="B87" s="215"/>
      <c r="C87" s="216"/>
      <c r="D87" s="71"/>
      <c r="E87" s="126"/>
      <c r="F87" s="73"/>
      <c r="G87" s="136">
        <f t="shared" si="8"/>
        <v>0</v>
      </c>
    </row>
    <row r="88" spans="1:7" ht="17.25" customHeight="1">
      <c r="A88" s="214"/>
      <c r="B88" s="215"/>
      <c r="C88" s="216"/>
      <c r="D88" s="71"/>
      <c r="E88" s="126"/>
      <c r="F88" s="73"/>
      <c r="G88" s="136">
        <f t="shared" si="8"/>
        <v>0</v>
      </c>
    </row>
    <row r="89" spans="1:7" ht="15" customHeight="1">
      <c r="A89" s="214"/>
      <c r="B89" s="215"/>
      <c r="C89" s="216"/>
      <c r="D89" s="71"/>
      <c r="E89" s="126"/>
      <c r="F89" s="73"/>
      <c r="G89" s="136">
        <f t="shared" si="8"/>
        <v>0</v>
      </c>
    </row>
    <row r="90" spans="1:7" ht="21" customHeight="1">
      <c r="A90" s="214"/>
      <c r="B90" s="215"/>
      <c r="C90" s="216"/>
      <c r="D90" s="71"/>
      <c r="E90" s="126"/>
      <c r="F90" s="73"/>
      <c r="G90" s="136">
        <f t="shared" si="8"/>
        <v>0</v>
      </c>
    </row>
    <row r="91" spans="1:7" ht="17.25" customHeight="1">
      <c r="A91" s="214"/>
      <c r="B91" s="215"/>
      <c r="C91" s="216"/>
      <c r="D91" s="71"/>
      <c r="E91" s="126"/>
      <c r="F91" s="73"/>
      <c r="G91" s="136">
        <f t="shared" si="8"/>
        <v>0</v>
      </c>
    </row>
    <row r="92" spans="1:7" ht="17.25" customHeight="1">
      <c r="A92" s="214"/>
      <c r="B92" s="215"/>
      <c r="C92" s="216"/>
      <c r="D92" s="71"/>
      <c r="E92" s="126"/>
      <c r="F92" s="73"/>
      <c r="G92" s="136">
        <f t="shared" si="8"/>
        <v>0</v>
      </c>
    </row>
    <row r="93" spans="1:7" ht="17.25" customHeight="1">
      <c r="A93" s="74"/>
      <c r="B93" s="75"/>
      <c r="C93" s="76"/>
      <c r="D93" s="71"/>
      <c r="E93" s="126"/>
      <c r="F93" s="73"/>
      <c r="G93" s="136">
        <f t="shared" si="8"/>
        <v>0</v>
      </c>
    </row>
    <row r="94" spans="1:7" ht="17.25" customHeight="1">
      <c r="A94" s="74"/>
      <c r="B94" s="75"/>
      <c r="C94" s="76"/>
      <c r="D94" s="71"/>
      <c r="E94" s="126"/>
      <c r="F94" s="73"/>
      <c r="G94" s="136">
        <f t="shared" si="8"/>
        <v>0</v>
      </c>
    </row>
    <row r="95" spans="1:7" ht="15.75" customHeight="1">
      <c r="A95" s="74"/>
      <c r="B95" s="75"/>
      <c r="C95" s="76"/>
      <c r="D95" s="71"/>
      <c r="E95" s="126"/>
      <c r="F95" s="73"/>
      <c r="G95" s="136">
        <f t="shared" si="8"/>
        <v>0</v>
      </c>
    </row>
    <row r="96" spans="1:7" ht="17.25" customHeight="1">
      <c r="A96" s="214"/>
      <c r="B96" s="215"/>
      <c r="C96" s="216"/>
      <c r="D96" s="71"/>
      <c r="E96" s="126"/>
      <c r="F96" s="73"/>
      <c r="G96" s="136">
        <f t="shared" si="8"/>
        <v>0</v>
      </c>
    </row>
    <row r="97" spans="1:7" ht="17.25" customHeight="1">
      <c r="A97" s="214"/>
      <c r="B97" s="235"/>
      <c r="C97" s="236"/>
      <c r="D97" s="71"/>
      <c r="E97" s="126"/>
      <c r="F97" s="73"/>
      <c r="G97" s="136">
        <f t="shared" si="8"/>
        <v>0</v>
      </c>
    </row>
    <row r="98" spans="1:7" ht="17.25" customHeight="1">
      <c r="A98" s="214"/>
      <c r="B98" s="235"/>
      <c r="C98" s="236"/>
      <c r="D98" s="71"/>
      <c r="E98" s="126"/>
      <c r="F98" s="73"/>
      <c r="G98" s="136">
        <f t="shared" si="8"/>
        <v>0</v>
      </c>
    </row>
    <row r="99" spans="1:7" ht="17.25" customHeight="1">
      <c r="A99" s="77"/>
      <c r="B99" s="78"/>
      <c r="C99" s="79"/>
      <c r="D99" s="72"/>
      <c r="E99" s="126"/>
      <c r="F99" s="73"/>
      <c r="G99" s="136">
        <f t="shared" si="8"/>
        <v>0</v>
      </c>
    </row>
    <row r="100" spans="1:7" ht="17.25" customHeight="1">
      <c r="A100" s="77"/>
      <c r="B100" s="78"/>
      <c r="C100" s="79"/>
      <c r="D100" s="72"/>
      <c r="E100" s="126"/>
      <c r="F100" s="73"/>
      <c r="G100" s="136">
        <f t="shared" si="8"/>
        <v>0</v>
      </c>
    </row>
    <row r="101" spans="1:7" ht="17.25" customHeight="1">
      <c r="A101" s="77"/>
      <c r="B101" s="78"/>
      <c r="C101" s="79"/>
      <c r="D101" s="72"/>
      <c r="E101" s="126"/>
      <c r="F101" s="73"/>
      <c r="G101" s="136">
        <f t="shared" si="8"/>
        <v>0</v>
      </c>
    </row>
    <row r="102" spans="1:7" ht="17.25" customHeight="1" thickBot="1">
      <c r="A102" s="224"/>
      <c r="B102" s="225"/>
      <c r="C102" s="227"/>
      <c r="D102" s="152"/>
      <c r="E102" s="126"/>
      <c r="F102" s="73"/>
      <c r="G102" s="136">
        <f t="shared" si="8"/>
        <v>0</v>
      </c>
    </row>
    <row r="103" spans="1:7" ht="18" customHeight="1" thickBot="1">
      <c r="A103" s="150"/>
      <c r="B103" s="126"/>
      <c r="C103" s="149"/>
      <c r="D103" s="126"/>
      <c r="E103" s="126"/>
      <c r="F103" s="183" t="s">
        <v>66</v>
      </c>
      <c r="G103" s="184"/>
    </row>
    <row r="104" spans="1:7" ht="15">
      <c r="A104" s="217" t="s">
        <v>129</v>
      </c>
      <c r="B104" s="218"/>
      <c r="C104" s="219"/>
      <c r="D104" s="92" t="s">
        <v>69</v>
      </c>
      <c r="E104" s="151"/>
      <c r="F104" s="98" t="s">
        <v>68</v>
      </c>
      <c r="G104" s="98" t="s">
        <v>67</v>
      </c>
    </row>
    <row r="105" spans="1:7" ht="15">
      <c r="A105" s="214"/>
      <c r="B105" s="215"/>
      <c r="C105" s="216"/>
      <c r="D105" s="71"/>
      <c r="E105" s="126"/>
      <c r="F105" s="73"/>
      <c r="G105" s="136">
        <f aca="true" t="shared" si="9" ref="G105:G110">F105*D105</f>
        <v>0</v>
      </c>
    </row>
    <row r="106" spans="1:7" ht="15">
      <c r="A106" s="214"/>
      <c r="B106" s="240"/>
      <c r="C106" s="204"/>
      <c r="D106" s="153"/>
      <c r="E106" s="129"/>
      <c r="F106" s="73"/>
      <c r="G106" s="136">
        <f t="shared" si="9"/>
        <v>0</v>
      </c>
    </row>
    <row r="107" spans="1:7" ht="15">
      <c r="A107" s="214"/>
      <c r="B107" s="240"/>
      <c r="C107" s="204"/>
      <c r="D107" s="153"/>
      <c r="E107" s="129"/>
      <c r="F107" s="73"/>
      <c r="G107" s="136">
        <f t="shared" si="9"/>
        <v>0</v>
      </c>
    </row>
    <row r="108" spans="1:7" ht="15">
      <c r="A108" s="214"/>
      <c r="B108" s="240"/>
      <c r="C108" s="204"/>
      <c r="D108" s="127"/>
      <c r="E108" s="129"/>
      <c r="F108" s="73"/>
      <c r="G108" s="136">
        <f t="shared" si="9"/>
        <v>0</v>
      </c>
    </row>
    <row r="109" spans="1:7" ht="15">
      <c r="A109" s="214"/>
      <c r="B109" s="215"/>
      <c r="C109" s="204"/>
      <c r="D109" s="127"/>
      <c r="E109" s="129"/>
      <c r="F109" s="73"/>
      <c r="G109" s="136">
        <f t="shared" si="9"/>
        <v>0</v>
      </c>
    </row>
    <row r="110" spans="1:7" ht="15.75" thickBot="1">
      <c r="A110" s="224"/>
      <c r="B110" s="225"/>
      <c r="C110" s="226"/>
      <c r="D110" s="128"/>
      <c r="E110" s="129"/>
      <c r="F110" s="73"/>
      <c r="G110" s="136">
        <f t="shared" si="9"/>
        <v>0</v>
      </c>
    </row>
    <row r="111" spans="1:5" ht="8.25" customHeight="1" thickBot="1">
      <c r="A111" s="129"/>
      <c r="B111" s="129"/>
      <c r="D111" s="129"/>
      <c r="E111" s="129"/>
    </row>
    <row r="112" spans="1:7" ht="27" customHeight="1" thickBot="1">
      <c r="A112" s="129"/>
      <c r="B112" s="129"/>
      <c r="D112" s="222" t="s">
        <v>132</v>
      </c>
      <c r="E112" s="223"/>
      <c r="F112" s="220">
        <f>SUM(G20:G26,G31:G83,G86:G102,G105:G107,G105:G110)</f>
        <v>0</v>
      </c>
      <c r="G112" s="221"/>
    </row>
  </sheetData>
  <sheetProtection password="CA57" sheet="1" objects="1" scenarios="1"/>
  <mergeCells count="93">
    <mergeCell ref="A83:B83"/>
    <mergeCell ref="F112:G112"/>
    <mergeCell ref="D112:E112"/>
    <mergeCell ref="A108:C108"/>
    <mergeCell ref="A109:C109"/>
    <mergeCell ref="A110:C110"/>
    <mergeCell ref="F16:G16"/>
    <mergeCell ref="A107:C107"/>
    <mergeCell ref="A104:C104"/>
    <mergeCell ref="A89:C89"/>
    <mergeCell ref="A90:C90"/>
    <mergeCell ref="A87:C87"/>
    <mergeCell ref="A88:C88"/>
    <mergeCell ref="A85:C85"/>
    <mergeCell ref="A81:B81"/>
    <mergeCell ref="A105:C105"/>
    <mergeCell ref="A106:C106"/>
    <mergeCell ref="A91:C91"/>
    <mergeCell ref="A92:C92"/>
    <mergeCell ref="A96:C96"/>
    <mergeCell ref="A97:C97"/>
    <mergeCell ref="A38:B38"/>
    <mergeCell ref="A41:B41"/>
    <mergeCell ref="A42:B42"/>
    <mergeCell ref="A44:B44"/>
    <mergeCell ref="A98:C98"/>
    <mergeCell ref="A102:C102"/>
    <mergeCell ref="A71:B71"/>
    <mergeCell ref="A72:B72"/>
    <mergeCell ref="A84:B84"/>
    <mergeCell ref="A86:C86"/>
    <mergeCell ref="A80:B80"/>
    <mergeCell ref="A78:B78"/>
    <mergeCell ref="A79:B79"/>
    <mergeCell ref="A74:B74"/>
    <mergeCell ref="A75:B75"/>
    <mergeCell ref="A76:B76"/>
    <mergeCell ref="A45:B45"/>
    <mergeCell ref="A69:B69"/>
    <mergeCell ref="A68:B68"/>
    <mergeCell ref="A77:B77"/>
    <mergeCell ref="A73:B73"/>
    <mergeCell ref="A58:B58"/>
    <mergeCell ref="A59:B59"/>
    <mergeCell ref="A61:B61"/>
    <mergeCell ref="A51:B51"/>
    <mergeCell ref="A55:B55"/>
    <mergeCell ref="A30:B30"/>
    <mergeCell ref="A31:B31"/>
    <mergeCell ref="A57:B57"/>
    <mergeCell ref="A52:B52"/>
    <mergeCell ref="A46:B46"/>
    <mergeCell ref="A48:B48"/>
    <mergeCell ref="A50:B50"/>
    <mergeCell ref="A47:B47"/>
    <mergeCell ref="A49:B49"/>
    <mergeCell ref="A54:B54"/>
    <mergeCell ref="A11:B11"/>
    <mergeCell ref="A12:B12"/>
    <mergeCell ref="A13:B13"/>
    <mergeCell ref="A14:B14"/>
    <mergeCell ref="A15:B15"/>
    <mergeCell ref="A17:E17"/>
    <mergeCell ref="F17:G17"/>
    <mergeCell ref="A28:E28"/>
    <mergeCell ref="A1:E1"/>
    <mergeCell ref="A3:B3"/>
    <mergeCell ref="A4:B4"/>
    <mergeCell ref="A5:B5"/>
    <mergeCell ref="A7:B7"/>
    <mergeCell ref="A8:B8"/>
    <mergeCell ref="A9:B9"/>
    <mergeCell ref="A10:B10"/>
    <mergeCell ref="F103:G103"/>
    <mergeCell ref="F18:G18"/>
    <mergeCell ref="F29:G29"/>
    <mergeCell ref="A39:B39"/>
    <mergeCell ref="A33:B33"/>
    <mergeCell ref="A82:B82"/>
    <mergeCell ref="A34:B34"/>
    <mergeCell ref="A35:B35"/>
    <mergeCell ref="A36:B36"/>
    <mergeCell ref="A43:B43"/>
    <mergeCell ref="A64:B64"/>
    <mergeCell ref="A60:B60"/>
    <mergeCell ref="A56:B56"/>
    <mergeCell ref="F84:G84"/>
    <mergeCell ref="A62:B62"/>
    <mergeCell ref="A63:B63"/>
    <mergeCell ref="A70:B70"/>
    <mergeCell ref="A65:B65"/>
    <mergeCell ref="A66:B66"/>
    <mergeCell ref="A67:B67"/>
  </mergeCells>
  <printOptions/>
  <pageMargins left="0.53" right="0.65" top="0.32" bottom="0.36" header="0.18" footer="0.18"/>
  <pageSetup horizontalDpi="600" verticalDpi="600" orientation="portrait" paperSize="9" scale="43"/>
  <headerFooter alignWithMargins="0">
    <oddHeader>&amp;C&amp;F</oddHeader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B22" sqref="B22"/>
    </sheetView>
  </sheetViews>
  <sheetFormatPr defaultColWidth="8.8515625" defaultRowHeight="12.75"/>
  <cols>
    <col min="1" max="1" width="40.421875" style="68" customWidth="1"/>
    <col min="2" max="2" width="30.8515625" style="68" customWidth="1"/>
    <col min="3" max="3" width="24.28125" style="130" customWidth="1"/>
    <col min="4" max="4" width="21.421875" style="68" customWidth="1"/>
    <col min="5" max="5" width="7.28125" style="68" customWidth="1"/>
    <col min="6" max="6" width="19.140625" style="130" customWidth="1"/>
    <col min="7" max="7" width="17.8515625" style="68" customWidth="1"/>
    <col min="8" max="16384" width="8.8515625" style="68" customWidth="1"/>
  </cols>
  <sheetData>
    <row r="1" spans="1:5" ht="27" customHeight="1">
      <c r="A1" s="243" t="s">
        <v>144</v>
      </c>
      <c r="B1" s="244"/>
      <c r="C1" s="244"/>
      <c r="D1" s="244"/>
      <c r="E1" s="244"/>
    </row>
    <row r="2" ht="8.25" customHeight="1"/>
    <row r="3" spans="1:4" ht="15.75">
      <c r="A3" s="201" t="s">
        <v>91</v>
      </c>
      <c r="B3" s="202"/>
      <c r="C3" s="98" t="s">
        <v>60</v>
      </c>
      <c r="D3" s="106"/>
    </row>
    <row r="4" spans="1:5" ht="15.75">
      <c r="A4" s="200" t="s">
        <v>137</v>
      </c>
      <c r="B4" s="190"/>
      <c r="C4" s="98" t="s">
        <v>0</v>
      </c>
      <c r="D4" s="107"/>
      <c r="E4" s="69"/>
    </row>
    <row r="5" spans="1:5" ht="15.75">
      <c r="A5" s="200" t="s">
        <v>65</v>
      </c>
      <c r="B5" s="190"/>
      <c r="C5" s="98" t="s">
        <v>0</v>
      </c>
      <c r="D5" s="107"/>
      <c r="E5" s="69"/>
    </row>
    <row r="6" spans="1:4" ht="15.75">
      <c r="A6" s="113"/>
      <c r="B6" s="113"/>
      <c r="C6" s="131"/>
      <c r="D6" s="108"/>
    </row>
    <row r="7" spans="1:4" ht="15.75">
      <c r="A7" s="189" t="s">
        <v>61</v>
      </c>
      <c r="B7" s="190"/>
      <c r="C7" s="109"/>
      <c r="D7" s="110"/>
    </row>
    <row r="8" spans="1:5" ht="15.75">
      <c r="A8" s="191" t="s">
        <v>62</v>
      </c>
      <c r="B8" s="192"/>
      <c r="C8" s="132"/>
      <c r="D8" s="111"/>
      <c r="E8" s="69"/>
    </row>
    <row r="9" spans="1:4" ht="15.75">
      <c r="A9" s="191" t="s">
        <v>63</v>
      </c>
      <c r="B9" s="192"/>
      <c r="C9" s="85">
        <f>D3/100000*C8</f>
        <v>0</v>
      </c>
      <c r="D9" s="84"/>
    </row>
    <row r="10" spans="1:4" ht="15.75">
      <c r="A10" s="191" t="s">
        <v>92</v>
      </c>
      <c r="B10" s="192"/>
      <c r="C10" s="112"/>
      <c r="D10" s="113"/>
    </row>
    <row r="11" spans="1:4" ht="15.75">
      <c r="A11" s="191" t="s">
        <v>64</v>
      </c>
      <c r="B11" s="192"/>
      <c r="C11" s="85">
        <f>C9-C10</f>
        <v>0</v>
      </c>
      <c r="D11" s="114"/>
    </row>
    <row r="12" spans="1:4" ht="15.75">
      <c r="A12" s="193" t="s">
        <v>142</v>
      </c>
      <c r="B12" s="192"/>
      <c r="C12" s="115">
        <f>C11*D4</f>
        <v>0</v>
      </c>
      <c r="D12" s="116"/>
    </row>
    <row r="13" spans="1:6" s="67" customFormat="1" ht="15.75">
      <c r="A13" s="189" t="s">
        <v>139</v>
      </c>
      <c r="B13" s="192"/>
      <c r="C13" s="133">
        <f>C11+C12</f>
        <v>0</v>
      </c>
      <c r="D13" s="84"/>
      <c r="F13" s="66"/>
    </row>
    <row r="14" spans="1:6" s="67" customFormat="1" ht="15.75">
      <c r="A14" s="189" t="s">
        <v>140</v>
      </c>
      <c r="B14" s="192"/>
      <c r="C14" s="85">
        <f>C13-C15</f>
        <v>0</v>
      </c>
      <c r="D14" s="84"/>
      <c r="F14" s="66"/>
    </row>
    <row r="15" spans="1:6" s="67" customFormat="1" ht="15.75">
      <c r="A15" s="189" t="s">
        <v>141</v>
      </c>
      <c r="B15" s="192"/>
      <c r="C15" s="85">
        <f>SUM(C13*D5)</f>
        <v>0</v>
      </c>
      <c r="D15" s="84"/>
      <c r="F15" s="66"/>
    </row>
    <row r="16" spans="6:7" ht="16.5" customHeight="1">
      <c r="F16" s="228" t="s">
        <v>128</v>
      </c>
      <c r="G16" s="229"/>
    </row>
    <row r="17" spans="1:7" ht="18.75" customHeight="1">
      <c r="A17" s="205" t="s">
        <v>134</v>
      </c>
      <c r="B17" s="205"/>
      <c r="C17" s="205"/>
      <c r="D17" s="205"/>
      <c r="E17" s="205"/>
      <c r="F17" s="187" t="s">
        <v>1</v>
      </c>
      <c r="G17" s="188"/>
    </row>
    <row r="18" spans="1:7" s="69" customFormat="1" ht="16.5" customHeight="1" thickBot="1">
      <c r="A18" s="86"/>
      <c r="B18" s="86"/>
      <c r="C18" s="87"/>
      <c r="D18" s="86"/>
      <c r="F18" s="183" t="s">
        <v>66</v>
      </c>
      <c r="G18" s="184"/>
    </row>
    <row r="19" spans="2:7" ht="19.5" customHeight="1" thickBot="1">
      <c r="B19" s="134" t="s">
        <v>70</v>
      </c>
      <c r="C19" s="135" t="s">
        <v>15</v>
      </c>
      <c r="D19" s="92" t="s">
        <v>69</v>
      </c>
      <c r="F19" s="98" t="s">
        <v>68</v>
      </c>
      <c r="G19" s="98" t="s">
        <v>67</v>
      </c>
    </row>
    <row r="20" spans="1:7" ht="15.75">
      <c r="A20" s="93" t="s">
        <v>71</v>
      </c>
      <c r="B20" s="94">
        <v>30</v>
      </c>
      <c r="C20" s="95">
        <v>300</v>
      </c>
      <c r="D20" s="88">
        <f aca="true" t="shared" si="0" ref="D20:D26">SUM(C20/10)*$C$14</f>
        <v>0</v>
      </c>
      <c r="F20" s="73">
        <v>0.03</v>
      </c>
      <c r="G20" s="136">
        <f aca="true" t="shared" si="1" ref="G20:G26">F20*D20</f>
        <v>0</v>
      </c>
    </row>
    <row r="21" spans="1:7" ht="15.75">
      <c r="A21" s="96" t="s">
        <v>72</v>
      </c>
      <c r="B21" s="97">
        <v>15</v>
      </c>
      <c r="C21" s="98">
        <f>B21*10</f>
        <v>150</v>
      </c>
      <c r="D21" s="89">
        <f t="shared" si="0"/>
        <v>0</v>
      </c>
      <c r="F21" s="73">
        <v>0.07</v>
      </c>
      <c r="G21" s="136">
        <f t="shared" si="1"/>
        <v>0</v>
      </c>
    </row>
    <row r="22" spans="1:7" ht="15">
      <c r="A22" s="99" t="s">
        <v>94</v>
      </c>
      <c r="B22" s="100">
        <v>2</v>
      </c>
      <c r="C22" s="101">
        <v>14</v>
      </c>
      <c r="D22" s="90">
        <f t="shared" si="0"/>
        <v>0</v>
      </c>
      <c r="F22" s="73">
        <v>0.024</v>
      </c>
      <c r="G22" s="136">
        <f t="shared" si="1"/>
        <v>0</v>
      </c>
    </row>
    <row r="23" spans="1:7" ht="15">
      <c r="A23" s="96" t="s">
        <v>73</v>
      </c>
      <c r="B23" s="102">
        <v>4</v>
      </c>
      <c r="C23" s="98">
        <f>B23*10</f>
        <v>40</v>
      </c>
      <c r="D23" s="89">
        <f t="shared" si="0"/>
        <v>0</v>
      </c>
      <c r="F23" s="73">
        <v>0.09</v>
      </c>
      <c r="G23" s="136">
        <f t="shared" si="1"/>
        <v>0</v>
      </c>
    </row>
    <row r="24" spans="1:7" ht="15">
      <c r="A24" s="96" t="s">
        <v>93</v>
      </c>
      <c r="B24" s="102">
        <v>1</v>
      </c>
      <c r="C24" s="98">
        <f>B24*10</f>
        <v>10</v>
      </c>
      <c r="D24" s="89">
        <f t="shared" si="0"/>
        <v>0</v>
      </c>
      <c r="F24" s="73">
        <v>0.33</v>
      </c>
      <c r="G24" s="136">
        <f t="shared" si="1"/>
        <v>0</v>
      </c>
    </row>
    <row r="25" spans="1:7" ht="15">
      <c r="A25" s="96" t="s">
        <v>75</v>
      </c>
      <c r="B25" s="97"/>
      <c r="C25" s="98">
        <v>5</v>
      </c>
      <c r="D25" s="89">
        <f t="shared" si="0"/>
        <v>0</v>
      </c>
      <c r="F25" s="73">
        <v>0.68</v>
      </c>
      <c r="G25" s="136">
        <f t="shared" si="1"/>
        <v>0</v>
      </c>
    </row>
    <row r="26" spans="1:7" ht="15.75" thickBot="1">
      <c r="A26" s="103" t="s">
        <v>74</v>
      </c>
      <c r="B26" s="104">
        <v>4</v>
      </c>
      <c r="C26" s="105">
        <v>40</v>
      </c>
      <c r="D26" s="91">
        <f t="shared" si="0"/>
        <v>0</v>
      </c>
      <c r="F26" s="73">
        <v>0.002</v>
      </c>
      <c r="G26" s="136">
        <f t="shared" si="1"/>
        <v>0</v>
      </c>
    </row>
    <row r="27" ht="10.5" customHeight="1"/>
    <row r="28" spans="1:7" ht="23.25" customHeight="1" thickBot="1">
      <c r="A28" s="194" t="s">
        <v>76</v>
      </c>
      <c r="B28" s="194"/>
      <c r="C28" s="194"/>
      <c r="D28" s="194"/>
      <c r="E28" s="194"/>
      <c r="F28" s="87"/>
      <c r="G28" s="69"/>
    </row>
    <row r="29" spans="1:7" ht="16.5" customHeight="1" thickBot="1">
      <c r="A29" s="117"/>
      <c r="B29" s="118"/>
      <c r="C29" s="119"/>
      <c r="D29" s="120"/>
      <c r="E29" s="121"/>
      <c r="F29" s="183" t="s">
        <v>66</v>
      </c>
      <c r="G29" s="184"/>
    </row>
    <row r="30" spans="1:7" ht="15">
      <c r="A30" s="241"/>
      <c r="B30" s="242"/>
      <c r="C30" s="161" t="s">
        <v>18</v>
      </c>
      <c r="D30" s="92" t="s">
        <v>69</v>
      </c>
      <c r="E30" s="137"/>
      <c r="F30" s="98" t="s">
        <v>68</v>
      </c>
      <c r="G30" s="98" t="s">
        <v>67</v>
      </c>
    </row>
    <row r="31" spans="1:7" ht="15">
      <c r="A31" s="195" t="s">
        <v>78</v>
      </c>
      <c r="B31" s="196"/>
      <c r="C31" s="138">
        <v>600</v>
      </c>
      <c r="D31" s="89">
        <f aca="true" t="shared" si="2" ref="D31:D42">SUM(C31/20)*$C$15</f>
        <v>0</v>
      </c>
      <c r="E31" s="126"/>
      <c r="F31" s="73">
        <v>0.03</v>
      </c>
      <c r="G31" s="136">
        <f aca="true" t="shared" si="3" ref="G31:G41">F31*D31</f>
        <v>0</v>
      </c>
    </row>
    <row r="32" spans="1:7" ht="15">
      <c r="A32" s="139" t="s">
        <v>95</v>
      </c>
      <c r="B32" s="139"/>
      <c r="C32" s="140">
        <v>4</v>
      </c>
      <c r="D32" s="89">
        <f t="shared" si="2"/>
        <v>0</v>
      </c>
      <c r="E32" s="126"/>
      <c r="F32" s="73">
        <v>1.1</v>
      </c>
      <c r="G32" s="136">
        <f t="shared" si="3"/>
        <v>0</v>
      </c>
    </row>
    <row r="33" spans="1:7" ht="15">
      <c r="A33" s="208" t="s">
        <v>79</v>
      </c>
      <c r="B33" s="209"/>
      <c r="C33" s="138">
        <v>400</v>
      </c>
      <c r="D33" s="89">
        <f t="shared" si="2"/>
        <v>0</v>
      </c>
      <c r="E33" s="126"/>
      <c r="F33" s="73">
        <v>0.15</v>
      </c>
      <c r="G33" s="136">
        <f t="shared" si="3"/>
        <v>0</v>
      </c>
    </row>
    <row r="34" spans="1:7" ht="15">
      <c r="A34" s="185" t="s">
        <v>80</v>
      </c>
      <c r="B34" s="186"/>
      <c r="C34" s="138">
        <v>10</v>
      </c>
      <c r="D34" s="89">
        <f t="shared" si="2"/>
        <v>0</v>
      </c>
      <c r="E34" s="126"/>
      <c r="F34" s="73">
        <v>0.68</v>
      </c>
      <c r="G34" s="136">
        <f t="shared" si="3"/>
        <v>0</v>
      </c>
    </row>
    <row r="35" spans="1:7" ht="15">
      <c r="A35" s="185" t="s">
        <v>87</v>
      </c>
      <c r="B35" s="186"/>
      <c r="C35" s="138">
        <v>300</v>
      </c>
      <c r="D35" s="89">
        <f t="shared" si="2"/>
        <v>0</v>
      </c>
      <c r="E35" s="126"/>
      <c r="F35" s="73">
        <v>0.07</v>
      </c>
      <c r="G35" s="136">
        <f t="shared" si="3"/>
        <v>0</v>
      </c>
    </row>
    <row r="36" spans="1:7" ht="15">
      <c r="A36" s="185" t="s">
        <v>89</v>
      </c>
      <c r="B36" s="186"/>
      <c r="C36" s="141">
        <v>250</v>
      </c>
      <c r="D36" s="89">
        <f t="shared" si="2"/>
        <v>0</v>
      </c>
      <c r="E36" s="126"/>
      <c r="F36" s="73">
        <v>0.04</v>
      </c>
      <c r="G36" s="136">
        <f t="shared" si="3"/>
        <v>0</v>
      </c>
    </row>
    <row r="37" spans="1:7" ht="15">
      <c r="A37" s="142" t="s">
        <v>96</v>
      </c>
      <c r="B37" s="142"/>
      <c r="C37" s="138">
        <v>2</v>
      </c>
      <c r="D37" s="89">
        <f t="shared" si="2"/>
        <v>0</v>
      </c>
      <c r="E37" s="126"/>
      <c r="F37" s="73">
        <v>0.7</v>
      </c>
      <c r="G37" s="136">
        <f t="shared" si="3"/>
        <v>0</v>
      </c>
    </row>
    <row r="38" spans="1:7" ht="15">
      <c r="A38" s="185" t="s">
        <v>90</v>
      </c>
      <c r="B38" s="186"/>
      <c r="C38" s="138">
        <v>45</v>
      </c>
      <c r="D38" s="89">
        <f t="shared" si="2"/>
        <v>0</v>
      </c>
      <c r="E38" s="126"/>
      <c r="F38" s="73">
        <v>0.024</v>
      </c>
      <c r="G38" s="136">
        <f t="shared" si="3"/>
        <v>0</v>
      </c>
    </row>
    <row r="39" spans="1:7" ht="15">
      <c r="A39" s="185" t="s">
        <v>81</v>
      </c>
      <c r="B39" s="209"/>
      <c r="C39" s="138">
        <v>80</v>
      </c>
      <c r="D39" s="89">
        <f t="shared" si="2"/>
        <v>0</v>
      </c>
      <c r="E39" s="126"/>
      <c r="F39" s="73">
        <v>0.09</v>
      </c>
      <c r="G39" s="136">
        <f t="shared" si="3"/>
        <v>0</v>
      </c>
    </row>
    <row r="40" spans="1:7" ht="15">
      <c r="A40" s="143" t="s">
        <v>97</v>
      </c>
      <c r="B40" s="143"/>
      <c r="C40" s="141">
        <v>1</v>
      </c>
      <c r="D40" s="89">
        <f t="shared" si="2"/>
        <v>0</v>
      </c>
      <c r="E40" s="126"/>
      <c r="F40" s="73">
        <v>4.87</v>
      </c>
      <c r="G40" s="136">
        <f t="shared" si="3"/>
        <v>0</v>
      </c>
    </row>
    <row r="41" spans="1:7" ht="15">
      <c r="A41" s="185" t="s">
        <v>83</v>
      </c>
      <c r="B41" s="186"/>
      <c r="C41" s="141">
        <v>100</v>
      </c>
      <c r="D41" s="89">
        <f t="shared" si="2"/>
        <v>0</v>
      </c>
      <c r="E41" s="126"/>
      <c r="F41" s="73">
        <v>0.02</v>
      </c>
      <c r="G41" s="136">
        <f t="shared" si="3"/>
        <v>0</v>
      </c>
    </row>
    <row r="42" spans="1:7" ht="15">
      <c r="A42" s="199" t="s">
        <v>82</v>
      </c>
      <c r="B42" s="196"/>
      <c r="C42" s="141">
        <v>2</v>
      </c>
      <c r="D42" s="89">
        <f t="shared" si="2"/>
        <v>0</v>
      </c>
      <c r="E42" s="126"/>
      <c r="F42" s="73"/>
      <c r="G42" s="136"/>
    </row>
    <row r="43" spans="1:7" ht="6.75" customHeight="1">
      <c r="A43" s="206"/>
      <c r="B43" s="207"/>
      <c r="C43" s="138"/>
      <c r="D43" s="122"/>
      <c r="E43" s="126"/>
      <c r="F43" s="141"/>
      <c r="G43" s="144"/>
    </row>
    <row r="44" spans="1:7" ht="15.75" customHeight="1">
      <c r="A44" s="199" t="s">
        <v>84</v>
      </c>
      <c r="B44" s="196"/>
      <c r="C44" s="138">
        <v>100</v>
      </c>
      <c r="D44" s="123">
        <f aca="true" t="shared" si="4" ref="D44:D50">SUM(C44/20)*$C$15</f>
        <v>0</v>
      </c>
      <c r="E44" s="126"/>
      <c r="F44" s="145">
        <v>0.627</v>
      </c>
      <c r="G44" s="136">
        <f aca="true" t="shared" si="5" ref="G44:G50">F44*D44</f>
        <v>0</v>
      </c>
    </row>
    <row r="45" spans="1:7" ht="15">
      <c r="A45" s="185" t="s">
        <v>100</v>
      </c>
      <c r="B45" s="186"/>
      <c r="C45" s="138">
        <v>460</v>
      </c>
      <c r="D45" s="89">
        <f t="shared" si="4"/>
        <v>0</v>
      </c>
      <c r="E45" s="126"/>
      <c r="F45" s="73">
        <v>0.376</v>
      </c>
      <c r="G45" s="136">
        <f t="shared" si="5"/>
        <v>0</v>
      </c>
    </row>
    <row r="46" spans="1:7" ht="15">
      <c r="A46" s="185" t="s">
        <v>85</v>
      </c>
      <c r="B46" s="186"/>
      <c r="C46" s="138">
        <v>3</v>
      </c>
      <c r="D46" s="89">
        <f t="shared" si="4"/>
        <v>0</v>
      </c>
      <c r="E46" s="126"/>
      <c r="F46" s="73">
        <v>0.163</v>
      </c>
      <c r="G46" s="136">
        <f t="shared" si="5"/>
        <v>0</v>
      </c>
    </row>
    <row r="47" spans="1:7" ht="15">
      <c r="A47" s="185" t="s">
        <v>98</v>
      </c>
      <c r="B47" s="186"/>
      <c r="C47" s="138">
        <v>5</v>
      </c>
      <c r="D47" s="89">
        <f t="shared" si="4"/>
        <v>0</v>
      </c>
      <c r="E47" s="126"/>
      <c r="F47" s="73">
        <v>0.161</v>
      </c>
      <c r="G47" s="136">
        <f t="shared" si="5"/>
        <v>0</v>
      </c>
    </row>
    <row r="48" spans="1:7" ht="15">
      <c r="A48" s="185" t="s">
        <v>8</v>
      </c>
      <c r="B48" s="186"/>
      <c r="C48" s="138">
        <v>5</v>
      </c>
      <c r="D48" s="89">
        <f t="shared" si="4"/>
        <v>0</v>
      </c>
      <c r="E48" s="126"/>
      <c r="F48" s="73">
        <v>0.372</v>
      </c>
      <c r="G48" s="136">
        <f t="shared" si="5"/>
        <v>0</v>
      </c>
    </row>
    <row r="49" spans="1:7" ht="15">
      <c r="A49" s="185" t="s">
        <v>99</v>
      </c>
      <c r="B49" s="186"/>
      <c r="C49" s="138">
        <v>10</v>
      </c>
      <c r="D49" s="89">
        <f t="shared" si="4"/>
        <v>0</v>
      </c>
      <c r="E49" s="126"/>
      <c r="F49" s="73">
        <v>1.31</v>
      </c>
      <c r="G49" s="136">
        <f t="shared" si="5"/>
        <v>0</v>
      </c>
    </row>
    <row r="50" spans="1:7" ht="15">
      <c r="A50" s="199" t="s">
        <v>101</v>
      </c>
      <c r="B50" s="196"/>
      <c r="C50" s="138">
        <v>420</v>
      </c>
      <c r="D50" s="89">
        <f t="shared" si="4"/>
        <v>0</v>
      </c>
      <c r="E50" s="126"/>
      <c r="F50" s="73">
        <v>0.08</v>
      </c>
      <c r="G50" s="136">
        <f t="shared" si="5"/>
        <v>0</v>
      </c>
    </row>
    <row r="51" spans="1:7" ht="6" customHeight="1">
      <c r="A51" s="203"/>
      <c r="B51" s="204"/>
      <c r="C51" s="138"/>
      <c r="D51" s="124"/>
      <c r="E51" s="126"/>
      <c r="F51" s="141"/>
      <c r="G51" s="144"/>
    </row>
    <row r="52" spans="1:7" ht="15">
      <c r="A52" s="212" t="s">
        <v>106</v>
      </c>
      <c r="B52" s="213"/>
      <c r="C52" s="138">
        <v>15</v>
      </c>
      <c r="D52" s="89">
        <f>SUM(C52/20)*$C$15</f>
        <v>0</v>
      </c>
      <c r="E52" s="126"/>
      <c r="F52" s="73">
        <v>0.667</v>
      </c>
      <c r="G52" s="136">
        <f>F52*D52</f>
        <v>0</v>
      </c>
    </row>
    <row r="53" spans="1:7" ht="15">
      <c r="A53" s="146" t="s">
        <v>107</v>
      </c>
      <c r="C53" s="138">
        <v>35</v>
      </c>
      <c r="D53" s="89">
        <f>SUM(C53/20)*$C$15</f>
        <v>0</v>
      </c>
      <c r="E53" s="126"/>
      <c r="F53" s="73">
        <v>0.689</v>
      </c>
      <c r="G53" s="136">
        <f>F53*D53</f>
        <v>0</v>
      </c>
    </row>
    <row r="54" spans="1:7" ht="15.75" customHeight="1">
      <c r="A54" s="199" t="s">
        <v>108</v>
      </c>
      <c r="B54" s="196"/>
      <c r="C54" s="138">
        <v>120</v>
      </c>
      <c r="D54" s="89">
        <f>SUM(C54/20)*$C$15</f>
        <v>0</v>
      </c>
      <c r="E54" s="126"/>
      <c r="F54" s="145">
        <v>0.601</v>
      </c>
      <c r="G54" s="136">
        <f>F54*D54</f>
        <v>0</v>
      </c>
    </row>
    <row r="55" spans="1:7" ht="6" customHeight="1">
      <c r="A55" s="199"/>
      <c r="B55" s="196"/>
      <c r="C55" s="138"/>
      <c r="D55" s="122"/>
      <c r="E55" s="126"/>
      <c r="F55" s="141"/>
      <c r="G55" s="144"/>
    </row>
    <row r="56" spans="1:7" ht="15">
      <c r="A56" s="185" t="s">
        <v>109</v>
      </c>
      <c r="B56" s="186"/>
      <c r="C56" s="141">
        <v>15</v>
      </c>
      <c r="D56" s="89">
        <f>SUM(C56/20)*$C$15</f>
        <v>0</v>
      </c>
      <c r="E56" s="126"/>
      <c r="F56" s="73">
        <v>0.33</v>
      </c>
      <c r="G56" s="136">
        <f>F56*D56</f>
        <v>0</v>
      </c>
    </row>
    <row r="57" spans="1:7" ht="15">
      <c r="A57" s="206" t="s">
        <v>110</v>
      </c>
      <c r="B57" s="207"/>
      <c r="C57" s="138">
        <v>25</v>
      </c>
      <c r="D57" s="89">
        <f>SUM(C57/20)*$C$15</f>
        <v>0</v>
      </c>
      <c r="E57" s="126"/>
      <c r="F57" s="73">
        <v>0.221</v>
      </c>
      <c r="G57" s="136">
        <f>F57*D57</f>
        <v>0</v>
      </c>
    </row>
    <row r="58" spans="1:7" ht="7.5" customHeight="1">
      <c r="A58" s="210"/>
      <c r="B58" s="211"/>
      <c r="C58" s="138"/>
      <c r="D58" s="124"/>
      <c r="E58" s="126"/>
      <c r="F58" s="141"/>
      <c r="G58" s="144"/>
    </row>
    <row r="59" spans="1:7" ht="15">
      <c r="A59" s="203" t="s">
        <v>39</v>
      </c>
      <c r="B59" s="204"/>
      <c r="C59" s="141">
        <v>100</v>
      </c>
      <c r="D59" s="89">
        <f aca="true" t="shared" si="6" ref="D59:D83">SUM(C59/20)*$C$15</f>
        <v>0</v>
      </c>
      <c r="E59" s="126"/>
      <c r="F59" s="73">
        <v>0.32</v>
      </c>
      <c r="G59" s="136">
        <f aca="true" t="shared" si="7" ref="G59:G83">F59*D59</f>
        <v>0</v>
      </c>
    </row>
    <row r="60" spans="1:7" ht="15.75" customHeight="1">
      <c r="A60" s="203" t="s">
        <v>45</v>
      </c>
      <c r="B60" s="204"/>
      <c r="C60" s="138">
        <v>5</v>
      </c>
      <c r="D60" s="89">
        <f t="shared" si="6"/>
        <v>0</v>
      </c>
      <c r="E60" s="126"/>
      <c r="F60" s="73">
        <v>2.27</v>
      </c>
      <c r="G60" s="136">
        <f t="shared" si="7"/>
        <v>0</v>
      </c>
    </row>
    <row r="61" spans="1:7" ht="17.25" customHeight="1">
      <c r="A61" s="197" t="s">
        <v>34</v>
      </c>
      <c r="B61" s="198"/>
      <c r="C61" s="138">
        <v>200</v>
      </c>
      <c r="D61" s="89">
        <f t="shared" si="6"/>
        <v>0</v>
      </c>
      <c r="E61" s="126"/>
      <c r="F61" s="73">
        <v>0.002</v>
      </c>
      <c r="G61" s="136">
        <f t="shared" si="7"/>
        <v>0</v>
      </c>
    </row>
    <row r="62" spans="1:11" ht="17.25" customHeight="1">
      <c r="A62" s="197" t="s">
        <v>40</v>
      </c>
      <c r="B62" s="198"/>
      <c r="C62" s="138">
        <v>400</v>
      </c>
      <c r="D62" s="89">
        <f t="shared" si="6"/>
        <v>0</v>
      </c>
      <c r="E62" s="126"/>
      <c r="F62" s="73">
        <v>0.043</v>
      </c>
      <c r="G62" s="136">
        <f t="shared" si="7"/>
        <v>0</v>
      </c>
      <c r="K62" s="154"/>
    </row>
    <row r="63" spans="1:7" ht="17.25" customHeight="1">
      <c r="A63" s="197" t="s">
        <v>41</v>
      </c>
      <c r="B63" s="198"/>
      <c r="C63" s="138">
        <v>320</v>
      </c>
      <c r="D63" s="89">
        <f t="shared" si="6"/>
        <v>0</v>
      </c>
      <c r="E63" s="126"/>
      <c r="F63" s="73">
        <v>0.03</v>
      </c>
      <c r="G63" s="136">
        <f t="shared" si="7"/>
        <v>0</v>
      </c>
    </row>
    <row r="64" spans="1:7" ht="17.25" customHeight="1">
      <c r="A64" s="203" t="s">
        <v>42</v>
      </c>
      <c r="B64" s="204"/>
      <c r="C64" s="138">
        <v>10</v>
      </c>
      <c r="D64" s="89">
        <f t="shared" si="6"/>
        <v>0</v>
      </c>
      <c r="E64" s="126"/>
      <c r="F64" s="73">
        <v>0.049</v>
      </c>
      <c r="G64" s="136">
        <f t="shared" si="7"/>
        <v>0</v>
      </c>
    </row>
    <row r="65" spans="1:7" ht="17.25" customHeight="1">
      <c r="A65" s="203" t="s">
        <v>43</v>
      </c>
      <c r="B65" s="204"/>
      <c r="C65" s="138">
        <v>2</v>
      </c>
      <c r="D65" s="89">
        <f t="shared" si="6"/>
        <v>0</v>
      </c>
      <c r="E65" s="126"/>
      <c r="F65" s="73">
        <v>0.34</v>
      </c>
      <c r="G65" s="136">
        <f t="shared" si="7"/>
        <v>0</v>
      </c>
    </row>
    <row r="66" spans="1:7" ht="17.25" customHeight="1">
      <c r="A66" s="203" t="s">
        <v>57</v>
      </c>
      <c r="B66" s="204"/>
      <c r="C66" s="141">
        <v>400</v>
      </c>
      <c r="D66" s="89">
        <f t="shared" si="6"/>
        <v>0</v>
      </c>
      <c r="E66" s="126"/>
      <c r="F66" s="73">
        <v>0.019</v>
      </c>
      <c r="G66" s="136">
        <f t="shared" si="7"/>
        <v>0</v>
      </c>
    </row>
    <row r="67" spans="1:7" ht="16.5" customHeight="1">
      <c r="A67" s="203" t="s">
        <v>46</v>
      </c>
      <c r="B67" s="204"/>
      <c r="C67" s="138">
        <v>400</v>
      </c>
      <c r="D67" s="89">
        <f t="shared" si="6"/>
        <v>0</v>
      </c>
      <c r="E67" s="126"/>
      <c r="F67" s="73">
        <v>0.016</v>
      </c>
      <c r="G67" s="136">
        <f t="shared" si="7"/>
        <v>0</v>
      </c>
    </row>
    <row r="68" spans="1:7" ht="16.5" customHeight="1">
      <c r="A68" s="203" t="s">
        <v>44</v>
      </c>
      <c r="B68" s="204"/>
      <c r="C68" s="138">
        <v>20</v>
      </c>
      <c r="D68" s="89">
        <f t="shared" si="6"/>
        <v>0</v>
      </c>
      <c r="E68" s="126"/>
      <c r="F68" s="73">
        <v>0.288</v>
      </c>
      <c r="G68" s="136">
        <f t="shared" si="7"/>
        <v>0</v>
      </c>
    </row>
    <row r="69" spans="1:7" ht="16.5" customHeight="1">
      <c r="A69" s="203" t="s">
        <v>58</v>
      </c>
      <c r="B69" s="204"/>
      <c r="C69" s="138">
        <v>20</v>
      </c>
      <c r="D69" s="89">
        <f t="shared" si="6"/>
        <v>0</v>
      </c>
      <c r="E69" s="126"/>
      <c r="F69" s="73">
        <v>0.314</v>
      </c>
      <c r="G69" s="136">
        <f t="shared" si="7"/>
        <v>0</v>
      </c>
    </row>
    <row r="70" spans="1:7" ht="16.5" customHeight="1">
      <c r="A70" s="203" t="s">
        <v>48</v>
      </c>
      <c r="B70" s="204"/>
      <c r="C70" s="138">
        <v>120</v>
      </c>
      <c r="D70" s="89">
        <f t="shared" si="6"/>
        <v>0</v>
      </c>
      <c r="E70" s="126"/>
      <c r="F70" s="73">
        <v>0.04</v>
      </c>
      <c r="G70" s="136">
        <f t="shared" si="7"/>
        <v>0</v>
      </c>
    </row>
    <row r="71" spans="1:7" ht="16.5" customHeight="1">
      <c r="A71" s="197" t="s">
        <v>47</v>
      </c>
      <c r="B71" s="198"/>
      <c r="C71" s="138">
        <v>25</v>
      </c>
      <c r="D71" s="89">
        <f t="shared" si="6"/>
        <v>0</v>
      </c>
      <c r="E71" s="126"/>
      <c r="F71" s="73">
        <v>0.08</v>
      </c>
      <c r="G71" s="136">
        <f t="shared" si="7"/>
        <v>0</v>
      </c>
    </row>
    <row r="72" spans="1:7" ht="16.5" customHeight="1">
      <c r="A72" s="197" t="s">
        <v>38</v>
      </c>
      <c r="B72" s="198"/>
      <c r="C72" s="138">
        <v>2</v>
      </c>
      <c r="D72" s="89">
        <f t="shared" si="6"/>
        <v>0</v>
      </c>
      <c r="E72" s="126"/>
      <c r="F72" s="73">
        <v>0.15</v>
      </c>
      <c r="G72" s="136">
        <f t="shared" si="7"/>
        <v>0</v>
      </c>
    </row>
    <row r="73" spans="1:7" ht="16.5" customHeight="1">
      <c r="A73" s="197" t="s">
        <v>37</v>
      </c>
      <c r="B73" s="198"/>
      <c r="C73" s="138">
        <v>2</v>
      </c>
      <c r="D73" s="89">
        <f t="shared" si="6"/>
        <v>0</v>
      </c>
      <c r="E73" s="126"/>
      <c r="F73" s="73">
        <v>0.15</v>
      </c>
      <c r="G73" s="136">
        <f t="shared" si="7"/>
        <v>0</v>
      </c>
    </row>
    <row r="74" spans="1:7" ht="16.5" customHeight="1">
      <c r="A74" s="233" t="s">
        <v>59</v>
      </c>
      <c r="B74" s="234"/>
      <c r="C74" s="138">
        <v>5</v>
      </c>
      <c r="D74" s="89">
        <f t="shared" si="6"/>
        <v>0</v>
      </c>
      <c r="E74" s="126"/>
      <c r="F74" s="73">
        <v>1.24</v>
      </c>
      <c r="G74" s="136">
        <f t="shared" si="7"/>
        <v>0</v>
      </c>
    </row>
    <row r="75" spans="1:7" ht="16.5" customHeight="1">
      <c r="A75" s="197" t="s">
        <v>52</v>
      </c>
      <c r="B75" s="198"/>
      <c r="C75" s="138">
        <v>1</v>
      </c>
      <c r="D75" s="89">
        <f t="shared" si="6"/>
        <v>0</v>
      </c>
      <c r="E75" s="126"/>
      <c r="F75" s="73">
        <v>2.97</v>
      </c>
      <c r="G75" s="136">
        <f t="shared" si="7"/>
        <v>0</v>
      </c>
    </row>
    <row r="76" spans="1:7" ht="16.5" customHeight="1">
      <c r="A76" s="197" t="s">
        <v>36</v>
      </c>
      <c r="B76" s="198"/>
      <c r="C76" s="138">
        <v>1</v>
      </c>
      <c r="D76" s="89">
        <f t="shared" si="6"/>
        <v>0</v>
      </c>
      <c r="E76" s="126"/>
      <c r="F76" s="73">
        <v>0.84</v>
      </c>
      <c r="G76" s="136">
        <f t="shared" si="7"/>
        <v>0</v>
      </c>
    </row>
    <row r="77" spans="1:7" ht="16.5" customHeight="1">
      <c r="A77" s="203" t="s">
        <v>54</v>
      </c>
      <c r="B77" s="204"/>
      <c r="C77" s="138">
        <v>100</v>
      </c>
      <c r="D77" s="89">
        <f t="shared" si="6"/>
        <v>0</v>
      </c>
      <c r="E77" s="126"/>
      <c r="F77" s="73"/>
      <c r="G77" s="136">
        <f t="shared" si="7"/>
        <v>0</v>
      </c>
    </row>
    <row r="78" spans="1:7" ht="16.5" customHeight="1">
      <c r="A78" s="197" t="s">
        <v>53</v>
      </c>
      <c r="B78" s="198"/>
      <c r="C78" s="138">
        <v>10</v>
      </c>
      <c r="D78" s="89">
        <f t="shared" si="6"/>
        <v>0</v>
      </c>
      <c r="E78" s="126"/>
      <c r="F78" s="73">
        <v>0.09</v>
      </c>
      <c r="G78" s="136">
        <f t="shared" si="7"/>
        <v>0</v>
      </c>
    </row>
    <row r="79" spans="1:7" ht="16.5" customHeight="1">
      <c r="A79" s="203" t="s">
        <v>50</v>
      </c>
      <c r="B79" s="204"/>
      <c r="C79" s="147">
        <v>400</v>
      </c>
      <c r="D79" s="125">
        <f t="shared" si="6"/>
        <v>0</v>
      </c>
      <c r="E79" s="126"/>
      <c r="F79" s="73">
        <v>0.037</v>
      </c>
      <c r="G79" s="136">
        <f t="shared" si="7"/>
        <v>0</v>
      </c>
    </row>
    <row r="80" spans="1:7" ht="16.5" customHeight="1">
      <c r="A80" s="203" t="s">
        <v>49</v>
      </c>
      <c r="B80" s="204"/>
      <c r="C80" s="138">
        <v>1</v>
      </c>
      <c r="D80" s="89">
        <f t="shared" si="6"/>
        <v>0</v>
      </c>
      <c r="E80" s="126"/>
      <c r="F80" s="73">
        <v>1.69</v>
      </c>
      <c r="G80" s="136">
        <f t="shared" si="7"/>
        <v>0</v>
      </c>
    </row>
    <row r="81" spans="1:7" ht="16.5" customHeight="1">
      <c r="A81" s="197" t="s">
        <v>35</v>
      </c>
      <c r="B81" s="198"/>
      <c r="C81" s="138">
        <v>1</v>
      </c>
      <c r="D81" s="89">
        <f t="shared" si="6"/>
        <v>0</v>
      </c>
      <c r="E81" s="126"/>
      <c r="F81" s="148">
        <v>1.16</v>
      </c>
      <c r="G81" s="136">
        <f t="shared" si="7"/>
        <v>0</v>
      </c>
    </row>
    <row r="82" spans="1:7" ht="16.5" customHeight="1">
      <c r="A82" s="197" t="s">
        <v>55</v>
      </c>
      <c r="B82" s="198"/>
      <c r="C82" s="138">
        <v>1</v>
      </c>
      <c r="D82" s="89">
        <f t="shared" si="6"/>
        <v>0</v>
      </c>
      <c r="E82" s="126"/>
      <c r="F82" s="148">
        <v>0.33</v>
      </c>
      <c r="G82" s="136">
        <f t="shared" si="7"/>
        <v>0</v>
      </c>
    </row>
    <row r="83" spans="1:7" ht="16.5" customHeight="1" thickBot="1">
      <c r="A83" s="238" t="s">
        <v>51</v>
      </c>
      <c r="B83" s="239"/>
      <c r="C83" s="155">
        <v>1</v>
      </c>
      <c r="D83" s="91">
        <f t="shared" si="6"/>
        <v>0</v>
      </c>
      <c r="E83" s="126"/>
      <c r="F83" s="148">
        <v>0.25</v>
      </c>
      <c r="G83" s="136">
        <f t="shared" si="7"/>
        <v>0</v>
      </c>
    </row>
    <row r="84" spans="1:7" ht="18" customHeight="1" thickBot="1">
      <c r="A84" s="237"/>
      <c r="B84" s="237"/>
      <c r="C84" s="149"/>
      <c r="D84" s="126"/>
      <c r="E84" s="126"/>
      <c r="F84" s="183" t="s">
        <v>66</v>
      </c>
      <c r="G84" s="184"/>
    </row>
    <row r="85" spans="1:7" ht="17.25" customHeight="1">
      <c r="A85" s="230" t="s">
        <v>130</v>
      </c>
      <c r="B85" s="231"/>
      <c r="C85" s="232"/>
      <c r="D85" s="92" t="s">
        <v>69</v>
      </c>
      <c r="E85" s="126"/>
      <c r="F85" s="98" t="s">
        <v>68</v>
      </c>
      <c r="G85" s="98" t="s">
        <v>67</v>
      </c>
    </row>
    <row r="86" spans="1:7" ht="17.25" customHeight="1">
      <c r="A86" s="214"/>
      <c r="B86" s="215"/>
      <c r="C86" s="216"/>
      <c r="D86" s="71"/>
      <c r="E86" s="126"/>
      <c r="F86" s="73"/>
      <c r="G86" s="136">
        <f aca="true" t="shared" si="8" ref="G86:G102">F86*D86</f>
        <v>0</v>
      </c>
    </row>
    <row r="87" spans="1:7" ht="17.25" customHeight="1">
      <c r="A87" s="214"/>
      <c r="B87" s="215"/>
      <c r="C87" s="216"/>
      <c r="D87" s="71"/>
      <c r="E87" s="126"/>
      <c r="F87" s="73"/>
      <c r="G87" s="136">
        <f t="shared" si="8"/>
        <v>0</v>
      </c>
    </row>
    <row r="88" spans="1:7" ht="17.25" customHeight="1">
      <c r="A88" s="214"/>
      <c r="B88" s="215"/>
      <c r="C88" s="216"/>
      <c r="D88" s="71"/>
      <c r="E88" s="126"/>
      <c r="F88" s="73"/>
      <c r="G88" s="136">
        <f t="shared" si="8"/>
        <v>0</v>
      </c>
    </row>
    <row r="89" spans="1:7" ht="15" customHeight="1">
      <c r="A89" s="214"/>
      <c r="B89" s="215"/>
      <c r="C89" s="216"/>
      <c r="D89" s="71"/>
      <c r="E89" s="126"/>
      <c r="F89" s="73"/>
      <c r="G89" s="136">
        <f t="shared" si="8"/>
        <v>0</v>
      </c>
    </row>
    <row r="90" spans="1:7" ht="21" customHeight="1">
      <c r="A90" s="214"/>
      <c r="B90" s="215"/>
      <c r="C90" s="216"/>
      <c r="D90" s="71"/>
      <c r="E90" s="126"/>
      <c r="F90" s="73"/>
      <c r="G90" s="136">
        <f t="shared" si="8"/>
        <v>0</v>
      </c>
    </row>
    <row r="91" spans="1:7" ht="17.25" customHeight="1">
      <c r="A91" s="214"/>
      <c r="B91" s="215"/>
      <c r="C91" s="216"/>
      <c r="D91" s="71"/>
      <c r="E91" s="126"/>
      <c r="F91" s="73"/>
      <c r="G91" s="136">
        <f t="shared" si="8"/>
        <v>0</v>
      </c>
    </row>
    <row r="92" spans="1:7" ht="17.25" customHeight="1">
      <c r="A92" s="214"/>
      <c r="B92" s="215"/>
      <c r="C92" s="216"/>
      <c r="D92" s="71"/>
      <c r="E92" s="126"/>
      <c r="F92" s="73"/>
      <c r="G92" s="136">
        <f t="shared" si="8"/>
        <v>0</v>
      </c>
    </row>
    <row r="93" spans="1:7" ht="17.25" customHeight="1">
      <c r="A93" s="74"/>
      <c r="B93" s="75"/>
      <c r="C93" s="76"/>
      <c r="D93" s="71"/>
      <c r="E93" s="126"/>
      <c r="F93" s="73"/>
      <c r="G93" s="136">
        <f t="shared" si="8"/>
        <v>0</v>
      </c>
    </row>
    <row r="94" spans="1:7" ht="17.25" customHeight="1">
      <c r="A94" s="74"/>
      <c r="B94" s="75"/>
      <c r="C94" s="76"/>
      <c r="D94" s="71"/>
      <c r="E94" s="126"/>
      <c r="F94" s="73"/>
      <c r="G94" s="136">
        <f t="shared" si="8"/>
        <v>0</v>
      </c>
    </row>
    <row r="95" spans="1:7" ht="15.75" customHeight="1">
      <c r="A95" s="74"/>
      <c r="B95" s="75"/>
      <c r="C95" s="76"/>
      <c r="D95" s="71"/>
      <c r="E95" s="126"/>
      <c r="F95" s="73"/>
      <c r="G95" s="136">
        <f t="shared" si="8"/>
        <v>0</v>
      </c>
    </row>
    <row r="96" spans="1:7" ht="17.25" customHeight="1">
      <c r="A96" s="214"/>
      <c r="B96" s="215"/>
      <c r="C96" s="216"/>
      <c r="D96" s="71"/>
      <c r="E96" s="126"/>
      <c r="F96" s="73"/>
      <c r="G96" s="136">
        <f t="shared" si="8"/>
        <v>0</v>
      </c>
    </row>
    <row r="97" spans="1:7" ht="17.25" customHeight="1">
      <c r="A97" s="214"/>
      <c r="B97" s="235"/>
      <c r="C97" s="236"/>
      <c r="D97" s="71"/>
      <c r="E97" s="126"/>
      <c r="F97" s="73"/>
      <c r="G97" s="136">
        <f t="shared" si="8"/>
        <v>0</v>
      </c>
    </row>
    <row r="98" spans="1:7" ht="17.25" customHeight="1">
      <c r="A98" s="214"/>
      <c r="B98" s="235"/>
      <c r="C98" s="236"/>
      <c r="D98" s="71"/>
      <c r="E98" s="126"/>
      <c r="F98" s="73"/>
      <c r="G98" s="136">
        <f t="shared" si="8"/>
        <v>0</v>
      </c>
    </row>
    <row r="99" spans="1:7" ht="17.25" customHeight="1">
      <c r="A99" s="77"/>
      <c r="B99" s="78"/>
      <c r="C99" s="79"/>
      <c r="D99" s="72"/>
      <c r="E99" s="126"/>
      <c r="F99" s="73"/>
      <c r="G99" s="136">
        <f t="shared" si="8"/>
        <v>0</v>
      </c>
    </row>
    <row r="100" spans="1:7" ht="17.25" customHeight="1">
      <c r="A100" s="77"/>
      <c r="B100" s="78"/>
      <c r="C100" s="79"/>
      <c r="D100" s="72"/>
      <c r="E100" s="126"/>
      <c r="F100" s="73"/>
      <c r="G100" s="136">
        <f t="shared" si="8"/>
        <v>0</v>
      </c>
    </row>
    <row r="101" spans="1:7" ht="17.25" customHeight="1">
      <c r="A101" s="77"/>
      <c r="B101" s="78"/>
      <c r="C101" s="79"/>
      <c r="D101" s="72"/>
      <c r="E101" s="126"/>
      <c r="F101" s="73"/>
      <c r="G101" s="136">
        <f t="shared" si="8"/>
        <v>0</v>
      </c>
    </row>
    <row r="102" spans="1:7" ht="17.25" customHeight="1" thickBot="1">
      <c r="A102" s="224"/>
      <c r="B102" s="225"/>
      <c r="C102" s="227"/>
      <c r="D102" s="152"/>
      <c r="E102" s="126"/>
      <c r="F102" s="73"/>
      <c r="G102" s="136">
        <f t="shared" si="8"/>
        <v>0</v>
      </c>
    </row>
    <row r="103" spans="1:7" ht="18" customHeight="1" thickBot="1">
      <c r="A103" s="150"/>
      <c r="B103" s="126"/>
      <c r="C103" s="149"/>
      <c r="D103" s="126"/>
      <c r="E103" s="126"/>
      <c r="F103" s="183" t="s">
        <v>66</v>
      </c>
      <c r="G103" s="184"/>
    </row>
    <row r="104" spans="1:7" ht="15">
      <c r="A104" s="217" t="s">
        <v>129</v>
      </c>
      <c r="B104" s="218"/>
      <c r="C104" s="219"/>
      <c r="D104" s="92" t="s">
        <v>69</v>
      </c>
      <c r="E104" s="151"/>
      <c r="F104" s="98" t="s">
        <v>68</v>
      </c>
      <c r="G104" s="98" t="s">
        <v>67</v>
      </c>
    </row>
    <row r="105" spans="1:7" ht="15">
      <c r="A105" s="214"/>
      <c r="B105" s="215"/>
      <c r="C105" s="216"/>
      <c r="D105" s="71"/>
      <c r="E105" s="126"/>
      <c r="F105" s="73"/>
      <c r="G105" s="136">
        <f aca="true" t="shared" si="9" ref="G105:G110">F105*D105</f>
        <v>0</v>
      </c>
    </row>
    <row r="106" spans="1:7" ht="15">
      <c r="A106" s="214"/>
      <c r="B106" s="240"/>
      <c r="C106" s="204"/>
      <c r="D106" s="153"/>
      <c r="E106" s="129"/>
      <c r="F106" s="73"/>
      <c r="G106" s="136">
        <f t="shared" si="9"/>
        <v>0</v>
      </c>
    </row>
    <row r="107" spans="1:7" ht="15">
      <c r="A107" s="214"/>
      <c r="B107" s="240"/>
      <c r="C107" s="204"/>
      <c r="D107" s="153"/>
      <c r="E107" s="129"/>
      <c r="F107" s="73"/>
      <c r="G107" s="136">
        <f t="shared" si="9"/>
        <v>0</v>
      </c>
    </row>
    <row r="108" spans="1:7" ht="15">
      <c r="A108" s="214"/>
      <c r="B108" s="240"/>
      <c r="C108" s="204"/>
      <c r="D108" s="127"/>
      <c r="E108" s="129"/>
      <c r="F108" s="73"/>
      <c r="G108" s="136">
        <f t="shared" si="9"/>
        <v>0</v>
      </c>
    </row>
    <row r="109" spans="1:7" ht="15">
      <c r="A109" s="214"/>
      <c r="B109" s="215"/>
      <c r="C109" s="204"/>
      <c r="D109" s="127"/>
      <c r="E109" s="129"/>
      <c r="F109" s="73"/>
      <c r="G109" s="136">
        <f t="shared" si="9"/>
        <v>0</v>
      </c>
    </row>
    <row r="110" spans="1:7" ht="15.75" thickBot="1">
      <c r="A110" s="224"/>
      <c r="B110" s="225"/>
      <c r="C110" s="226"/>
      <c r="D110" s="128"/>
      <c r="E110" s="129"/>
      <c r="F110" s="73"/>
      <c r="G110" s="136">
        <f t="shared" si="9"/>
        <v>0</v>
      </c>
    </row>
    <row r="111" spans="1:5" ht="8.25" customHeight="1" thickBot="1">
      <c r="A111" s="129"/>
      <c r="B111" s="129"/>
      <c r="D111" s="129"/>
      <c r="E111" s="129"/>
    </row>
    <row r="112" spans="1:7" ht="27" customHeight="1" thickBot="1">
      <c r="A112" s="129"/>
      <c r="B112" s="129"/>
      <c r="D112" s="222" t="s">
        <v>132</v>
      </c>
      <c r="E112" s="223"/>
      <c r="F112" s="220">
        <f>SUM(G20:G26,G31:G83,G86:G102,G105:G107,G105:G110)</f>
        <v>0</v>
      </c>
      <c r="G112" s="221"/>
    </row>
  </sheetData>
  <sheetProtection password="CA57" sheet="1" objects="1" scenarios="1"/>
  <mergeCells count="93">
    <mergeCell ref="F84:G84"/>
    <mergeCell ref="A62:B62"/>
    <mergeCell ref="A63:B63"/>
    <mergeCell ref="A70:B70"/>
    <mergeCell ref="A65:B65"/>
    <mergeCell ref="A66:B66"/>
    <mergeCell ref="A67:B67"/>
    <mergeCell ref="A77:B77"/>
    <mergeCell ref="A73:B73"/>
    <mergeCell ref="A64:B64"/>
    <mergeCell ref="F103:G103"/>
    <mergeCell ref="F18:G18"/>
    <mergeCell ref="F29:G29"/>
    <mergeCell ref="A39:B39"/>
    <mergeCell ref="A33:B33"/>
    <mergeCell ref="A82:B82"/>
    <mergeCell ref="A34:B34"/>
    <mergeCell ref="A35:B35"/>
    <mergeCell ref="A36:B36"/>
    <mergeCell ref="A43:B43"/>
    <mergeCell ref="F17:G17"/>
    <mergeCell ref="A28:E28"/>
    <mergeCell ref="A1:E1"/>
    <mergeCell ref="A3:B3"/>
    <mergeCell ref="A4:B4"/>
    <mergeCell ref="A5:B5"/>
    <mergeCell ref="A7:B7"/>
    <mergeCell ref="A8:B8"/>
    <mergeCell ref="A9:B9"/>
    <mergeCell ref="A10:B10"/>
    <mergeCell ref="A15:B15"/>
    <mergeCell ref="A17:E17"/>
    <mergeCell ref="A30:B30"/>
    <mergeCell ref="A31:B31"/>
    <mergeCell ref="A11:B11"/>
    <mergeCell ref="A12:B12"/>
    <mergeCell ref="A13:B13"/>
    <mergeCell ref="A14:B14"/>
    <mergeCell ref="A46:B46"/>
    <mergeCell ref="A48:B48"/>
    <mergeCell ref="A50:B50"/>
    <mergeCell ref="A47:B47"/>
    <mergeCell ref="A49:B49"/>
    <mergeCell ref="A54:B54"/>
    <mergeCell ref="A58:B58"/>
    <mergeCell ref="A59:B59"/>
    <mergeCell ref="A61:B61"/>
    <mergeCell ref="A51:B51"/>
    <mergeCell ref="A55:B55"/>
    <mergeCell ref="A60:B60"/>
    <mergeCell ref="A56:B56"/>
    <mergeCell ref="A57:B57"/>
    <mergeCell ref="A52:B52"/>
    <mergeCell ref="A38:B38"/>
    <mergeCell ref="A41:B41"/>
    <mergeCell ref="A42:B42"/>
    <mergeCell ref="A44:B44"/>
    <mergeCell ref="A102:C102"/>
    <mergeCell ref="A71:B71"/>
    <mergeCell ref="A72:B72"/>
    <mergeCell ref="A84:B84"/>
    <mergeCell ref="A86:C86"/>
    <mergeCell ref="A80:B80"/>
    <mergeCell ref="A76:B76"/>
    <mergeCell ref="A45:B45"/>
    <mergeCell ref="A69:B69"/>
    <mergeCell ref="A68:B68"/>
    <mergeCell ref="A83:B83"/>
    <mergeCell ref="A97:C97"/>
    <mergeCell ref="A78:B78"/>
    <mergeCell ref="A79:B79"/>
    <mergeCell ref="A74:B74"/>
    <mergeCell ref="A75:B75"/>
    <mergeCell ref="F16:G16"/>
    <mergeCell ref="A107:C107"/>
    <mergeCell ref="A104:C104"/>
    <mergeCell ref="A89:C89"/>
    <mergeCell ref="A90:C90"/>
    <mergeCell ref="A87:C87"/>
    <mergeCell ref="A88:C88"/>
    <mergeCell ref="A85:C85"/>
    <mergeCell ref="A81:B81"/>
    <mergeCell ref="A105:C105"/>
    <mergeCell ref="A106:C106"/>
    <mergeCell ref="A91:C91"/>
    <mergeCell ref="A92:C92"/>
    <mergeCell ref="A96:C96"/>
    <mergeCell ref="F112:G112"/>
    <mergeCell ref="D112:E112"/>
    <mergeCell ref="A108:C108"/>
    <mergeCell ref="A109:C109"/>
    <mergeCell ref="A110:C110"/>
    <mergeCell ref="A98:C98"/>
  </mergeCells>
  <printOptions/>
  <pageMargins left="0.53" right="0.65" top="0.32" bottom="0.36" header="0.18" footer="0.18"/>
  <pageSetup horizontalDpi="600" verticalDpi="600" orientation="portrait" paperSize="9" scale="43"/>
  <headerFooter alignWithMargins="0">
    <oddHeader>&amp;C&amp;F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FERMON</dc:creator>
  <cp:keywords/>
  <dc:description/>
  <cp:lastModifiedBy>xr3</cp:lastModifiedBy>
  <cp:lastPrinted>2013-03-24T09:06:46Z</cp:lastPrinted>
  <dcterms:created xsi:type="dcterms:W3CDTF">1996-10-21T11:03:58Z</dcterms:created>
  <dcterms:modified xsi:type="dcterms:W3CDTF">2013-06-13T14:19:00Z</dcterms:modified>
  <cp:category/>
  <cp:version/>
  <cp:contentType/>
  <cp:contentStatus/>
</cp:coreProperties>
</file>