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https://msfintl.sharepoint.com/sites/MeaslesGuidelinerevision2024/Shared Documents/Outils/"/>
    </mc:Choice>
  </mc:AlternateContent>
  <xr:revisionPtr revIDLastSave="190" documentId="8_{505446D9-CBDA-4CE0-A527-787282CB6C5C}" xr6:coauthVersionLast="47" xr6:coauthVersionMax="47" xr10:uidLastSave="{A2A23F5C-551A-43B2-BFD4-360527EE72F2}"/>
  <bookViews>
    <workbookView xWindow="-110" yWindow="-110" windowWidth="19420" windowHeight="10560" firstSheet="6" activeTab="1" xr2:uid="{DC5FF4D9-AD04-4033-B88A-4F1C4E6D85A6}"/>
  </bookViews>
  <sheets>
    <sheet name="A lire avant utilisation" sheetId="7" r:id="rId1"/>
    <sheet name="Composition kits traitements" sheetId="5" r:id="rId2"/>
    <sheet name="Exemple Est besoin ttt rougeole" sheetId="12" r:id="rId3"/>
    <sheet name="Estimation des besoins A" sheetId="23" r:id="rId4"/>
    <sheet name="Estimation des besoins B" sheetId="24" r:id="rId5"/>
    <sheet name="Estimation des besoins C" sheetId="26" r:id="rId6"/>
    <sheet name="Estimation des besoins D" sheetId="27" r:id="rId7"/>
  </sheets>
  <definedNames>
    <definedName name="_xlnm.Print_Area" localSheetId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27" l="1"/>
  <c r="G110" i="27"/>
  <c r="G109" i="27"/>
  <c r="G108" i="27"/>
  <c r="G107" i="27"/>
  <c r="G106" i="27"/>
  <c r="G103" i="27"/>
  <c r="G102" i="27"/>
  <c r="G101" i="27"/>
  <c r="G100" i="27"/>
  <c r="G99" i="27"/>
  <c r="G98" i="27"/>
  <c r="G96" i="27"/>
  <c r="G95" i="27"/>
  <c r="C25" i="27"/>
  <c r="C24" i="27"/>
  <c r="C22" i="27"/>
  <c r="C11" i="27"/>
  <c r="C12" i="27" s="1"/>
  <c r="C9" i="27"/>
  <c r="G111" i="26"/>
  <c r="G110" i="26"/>
  <c r="G109" i="26"/>
  <c r="G108" i="26"/>
  <c r="G107" i="26"/>
  <c r="G106" i="26"/>
  <c r="G103" i="26"/>
  <c r="G102" i="26"/>
  <c r="G101" i="26"/>
  <c r="G100" i="26"/>
  <c r="G99" i="26"/>
  <c r="G98" i="26"/>
  <c r="G96" i="26"/>
  <c r="G95" i="26"/>
  <c r="C25" i="26"/>
  <c r="C24" i="26"/>
  <c r="C22" i="26"/>
  <c r="C9" i="26"/>
  <c r="C11" i="26" s="1"/>
  <c r="G111" i="24"/>
  <c r="G110" i="24"/>
  <c r="G109" i="24"/>
  <c r="G108" i="24"/>
  <c r="G107" i="24"/>
  <c r="G106" i="24"/>
  <c r="G103" i="24"/>
  <c r="G102" i="24"/>
  <c r="G101" i="24"/>
  <c r="G100" i="24"/>
  <c r="G99" i="24"/>
  <c r="G98" i="24"/>
  <c r="G96" i="24"/>
  <c r="G95" i="24"/>
  <c r="C25" i="24"/>
  <c r="C24" i="24"/>
  <c r="C22" i="24"/>
  <c r="C11" i="24"/>
  <c r="C12" i="24" s="1"/>
  <c r="C9" i="24"/>
  <c r="G111" i="23"/>
  <c r="G110" i="23"/>
  <c r="G109" i="23"/>
  <c r="G108" i="23"/>
  <c r="G107" i="23"/>
  <c r="G106" i="23"/>
  <c r="G103" i="23"/>
  <c r="G102" i="23"/>
  <c r="G101" i="23"/>
  <c r="G100" i="23"/>
  <c r="G99" i="23"/>
  <c r="G98" i="23"/>
  <c r="G96" i="23"/>
  <c r="G95" i="23"/>
  <c r="C25" i="23"/>
  <c r="C24" i="23"/>
  <c r="C22" i="23"/>
  <c r="C9" i="23"/>
  <c r="C11" i="23" s="1"/>
  <c r="G79" i="12"/>
  <c r="C9" i="12"/>
  <c r="C11" i="12" s="1"/>
  <c r="C22" i="12"/>
  <c r="C24" i="12"/>
  <c r="C25" i="12"/>
  <c r="G95" i="12"/>
  <c r="G96" i="12"/>
  <c r="G110" i="12"/>
  <c r="G111" i="12"/>
  <c r="G98" i="12"/>
  <c r="G99" i="12"/>
  <c r="G100" i="12"/>
  <c r="G101" i="12"/>
  <c r="G102" i="12"/>
  <c r="G103" i="12"/>
  <c r="G106" i="12"/>
  <c r="G107" i="12"/>
  <c r="G108" i="12"/>
  <c r="G109" i="12"/>
  <c r="D7" i="5"/>
  <c r="D9" i="5"/>
  <c r="D10" i="5"/>
  <c r="D12" i="5"/>
  <c r="C13" i="27" l="1"/>
  <c r="C12" i="26"/>
  <c r="C13" i="26" s="1"/>
  <c r="C13" i="24"/>
  <c r="C12" i="23"/>
  <c r="C13" i="23" s="1"/>
  <c r="C12" i="12"/>
  <c r="C13" i="12" s="1"/>
  <c r="C15" i="27" l="1"/>
  <c r="C15" i="26"/>
  <c r="C14" i="26" s="1"/>
  <c r="C15" i="24"/>
  <c r="C14" i="24" s="1"/>
  <c r="C15" i="23"/>
  <c r="C14" i="23" s="1"/>
  <c r="C15" i="12"/>
  <c r="D91" i="27" l="1"/>
  <c r="G91" i="27" s="1"/>
  <c r="D87" i="27"/>
  <c r="G87" i="27" s="1"/>
  <c r="D83" i="27"/>
  <c r="G83" i="27" s="1"/>
  <c r="D79" i="27"/>
  <c r="G79" i="27" s="1"/>
  <c r="D75" i="27"/>
  <c r="G75" i="27" s="1"/>
  <c r="D71" i="27"/>
  <c r="G71" i="27" s="1"/>
  <c r="D67" i="27"/>
  <c r="G67" i="27" s="1"/>
  <c r="D62" i="27"/>
  <c r="G62" i="27" s="1"/>
  <c r="D57" i="27"/>
  <c r="G57" i="27" s="1"/>
  <c r="D52" i="27"/>
  <c r="G52" i="27" s="1"/>
  <c r="D48" i="27"/>
  <c r="G48" i="27" s="1"/>
  <c r="D43" i="27"/>
  <c r="G43" i="27" s="1"/>
  <c r="D39" i="27"/>
  <c r="G39" i="27" s="1"/>
  <c r="D35" i="27"/>
  <c r="G35" i="27" s="1"/>
  <c r="D88" i="27"/>
  <c r="G88" i="27" s="1"/>
  <c r="D84" i="27"/>
  <c r="G84" i="27" s="1"/>
  <c r="D76" i="27"/>
  <c r="G76" i="27" s="1"/>
  <c r="D68" i="27"/>
  <c r="G68" i="27" s="1"/>
  <c r="D54" i="27"/>
  <c r="G54" i="27" s="1"/>
  <c r="D44" i="27"/>
  <c r="G44" i="27" s="1"/>
  <c r="D90" i="27"/>
  <c r="G90" i="27" s="1"/>
  <c r="D86" i="27"/>
  <c r="G86" i="27" s="1"/>
  <c r="D82" i="27"/>
  <c r="G82" i="27" s="1"/>
  <c r="D78" i="27"/>
  <c r="G78" i="27" s="1"/>
  <c r="D74" i="27"/>
  <c r="G74" i="27" s="1"/>
  <c r="D70" i="27"/>
  <c r="G70" i="27" s="1"/>
  <c r="D66" i="27"/>
  <c r="G66" i="27" s="1"/>
  <c r="D61" i="27"/>
  <c r="G61" i="27" s="1"/>
  <c r="D56" i="27"/>
  <c r="G56" i="27" s="1"/>
  <c r="D51" i="27"/>
  <c r="G51" i="27" s="1"/>
  <c r="D47" i="27"/>
  <c r="G47" i="27" s="1"/>
  <c r="D42" i="27"/>
  <c r="G42" i="27" s="1"/>
  <c r="D38" i="27"/>
  <c r="G38" i="27" s="1"/>
  <c r="D34" i="27"/>
  <c r="G34" i="27" s="1"/>
  <c r="D64" i="27"/>
  <c r="G64" i="27" s="1"/>
  <c r="D40" i="27"/>
  <c r="G40" i="27" s="1"/>
  <c r="D32" i="27"/>
  <c r="G32" i="27" s="1"/>
  <c r="D92" i="27"/>
  <c r="G92" i="27" s="1"/>
  <c r="D80" i="27"/>
  <c r="G80" i="27" s="1"/>
  <c r="D72" i="27"/>
  <c r="G72" i="27" s="1"/>
  <c r="D59" i="27"/>
  <c r="G59" i="27" s="1"/>
  <c r="D49" i="27"/>
  <c r="G49" i="27" s="1"/>
  <c r="D36" i="27"/>
  <c r="G36" i="27" s="1"/>
  <c r="D89" i="27"/>
  <c r="G89" i="27" s="1"/>
  <c r="D85" i="27"/>
  <c r="G85" i="27" s="1"/>
  <c r="D81" i="27"/>
  <c r="G81" i="27" s="1"/>
  <c r="D77" i="27"/>
  <c r="G77" i="27" s="1"/>
  <c r="D73" i="27"/>
  <c r="G73" i="27" s="1"/>
  <c r="D69" i="27"/>
  <c r="G69" i="27" s="1"/>
  <c r="D65" i="27"/>
  <c r="G65" i="27" s="1"/>
  <c r="D60" i="27"/>
  <c r="G60" i="27" s="1"/>
  <c r="D55" i="27"/>
  <c r="G55" i="27" s="1"/>
  <c r="D50" i="27"/>
  <c r="G50" i="27" s="1"/>
  <c r="D45" i="27"/>
  <c r="G45" i="27" s="1"/>
  <c r="D41" i="27"/>
  <c r="G41" i="27" s="1"/>
  <c r="D37" i="27"/>
  <c r="G37" i="27" s="1"/>
  <c r="D33" i="27"/>
  <c r="G33" i="27" s="1"/>
  <c r="C14" i="27"/>
  <c r="D21" i="26"/>
  <c r="G21" i="26" s="1"/>
  <c r="D27" i="26"/>
  <c r="G27" i="26" s="1"/>
  <c r="D20" i="26"/>
  <c r="G20" i="26" s="1"/>
  <c r="D26" i="26"/>
  <c r="G26" i="26" s="1"/>
  <c r="D23" i="26"/>
  <c r="G23" i="26" s="1"/>
  <c r="D25" i="26"/>
  <c r="G25" i="26" s="1"/>
  <c r="D22" i="26"/>
  <c r="G22" i="26" s="1"/>
  <c r="D24" i="26"/>
  <c r="G24" i="26" s="1"/>
  <c r="D91" i="26"/>
  <c r="G91" i="26" s="1"/>
  <c r="D87" i="26"/>
  <c r="G87" i="26" s="1"/>
  <c r="D83" i="26"/>
  <c r="G83" i="26" s="1"/>
  <c r="D79" i="26"/>
  <c r="G79" i="26" s="1"/>
  <c r="D75" i="26"/>
  <c r="G75" i="26" s="1"/>
  <c r="D71" i="26"/>
  <c r="G71" i="26" s="1"/>
  <c r="D67" i="26"/>
  <c r="G67" i="26" s="1"/>
  <c r="D62" i="26"/>
  <c r="G62" i="26" s="1"/>
  <c r="D57" i="26"/>
  <c r="G57" i="26" s="1"/>
  <c r="D52" i="26"/>
  <c r="G52" i="26" s="1"/>
  <c r="D48" i="26"/>
  <c r="G48" i="26" s="1"/>
  <c r="D43" i="26"/>
  <c r="G43" i="26" s="1"/>
  <c r="D39" i="26"/>
  <c r="G39" i="26" s="1"/>
  <c r="D35" i="26"/>
  <c r="G35" i="26" s="1"/>
  <c r="D92" i="26"/>
  <c r="G92" i="26" s="1"/>
  <c r="D88" i="26"/>
  <c r="G88" i="26" s="1"/>
  <c r="D84" i="26"/>
  <c r="G84" i="26" s="1"/>
  <c r="D76" i="26"/>
  <c r="G76" i="26" s="1"/>
  <c r="D68" i="26"/>
  <c r="G68" i="26" s="1"/>
  <c r="D59" i="26"/>
  <c r="G59" i="26" s="1"/>
  <c r="D49" i="26"/>
  <c r="G49" i="26" s="1"/>
  <c r="D40" i="26"/>
  <c r="G40" i="26" s="1"/>
  <c r="D32" i="26"/>
  <c r="G32" i="26" s="1"/>
  <c r="D90" i="26"/>
  <c r="G90" i="26" s="1"/>
  <c r="D86" i="26"/>
  <c r="G86" i="26" s="1"/>
  <c r="D82" i="26"/>
  <c r="G82" i="26" s="1"/>
  <c r="D78" i="26"/>
  <c r="G78" i="26" s="1"/>
  <c r="D74" i="26"/>
  <c r="G74" i="26" s="1"/>
  <c r="D70" i="26"/>
  <c r="G70" i="26" s="1"/>
  <c r="D66" i="26"/>
  <c r="G66" i="26" s="1"/>
  <c r="D61" i="26"/>
  <c r="G61" i="26" s="1"/>
  <c r="D56" i="26"/>
  <c r="G56" i="26" s="1"/>
  <c r="D51" i="26"/>
  <c r="G51" i="26" s="1"/>
  <c r="D47" i="26"/>
  <c r="G47" i="26" s="1"/>
  <c r="D42" i="26"/>
  <c r="G42" i="26" s="1"/>
  <c r="D38" i="26"/>
  <c r="G38" i="26" s="1"/>
  <c r="D34" i="26"/>
  <c r="G34" i="26" s="1"/>
  <c r="D80" i="26"/>
  <c r="G80" i="26" s="1"/>
  <c r="D72" i="26"/>
  <c r="G72" i="26" s="1"/>
  <c r="D64" i="26"/>
  <c r="G64" i="26" s="1"/>
  <c r="D54" i="26"/>
  <c r="G54" i="26" s="1"/>
  <c r="D44" i="26"/>
  <c r="G44" i="26" s="1"/>
  <c r="D36" i="26"/>
  <c r="G36" i="26" s="1"/>
  <c r="D89" i="26"/>
  <c r="G89" i="26" s="1"/>
  <c r="D85" i="26"/>
  <c r="G85" i="26" s="1"/>
  <c r="D81" i="26"/>
  <c r="G81" i="26" s="1"/>
  <c r="D77" i="26"/>
  <c r="G77" i="26" s="1"/>
  <c r="D73" i="26"/>
  <c r="G73" i="26" s="1"/>
  <c r="D69" i="26"/>
  <c r="G69" i="26" s="1"/>
  <c r="D65" i="26"/>
  <c r="G65" i="26" s="1"/>
  <c r="D60" i="26"/>
  <c r="G60" i="26" s="1"/>
  <c r="D55" i="26"/>
  <c r="G55" i="26" s="1"/>
  <c r="D50" i="26"/>
  <c r="G50" i="26" s="1"/>
  <c r="D45" i="26"/>
  <c r="G45" i="26" s="1"/>
  <c r="D41" i="26"/>
  <c r="G41" i="26" s="1"/>
  <c r="D37" i="26"/>
  <c r="G37" i="26" s="1"/>
  <c r="D33" i="26"/>
  <c r="G33" i="26" s="1"/>
  <c r="D21" i="24"/>
  <c r="G21" i="24" s="1"/>
  <c r="D27" i="24"/>
  <c r="G27" i="24" s="1"/>
  <c r="D20" i="24"/>
  <c r="G20" i="24" s="1"/>
  <c r="D26" i="24"/>
  <c r="G26" i="24" s="1"/>
  <c r="D23" i="24"/>
  <c r="G23" i="24" s="1"/>
  <c r="D25" i="24"/>
  <c r="G25" i="24" s="1"/>
  <c r="D22" i="24"/>
  <c r="G22" i="24" s="1"/>
  <c r="D24" i="24"/>
  <c r="G24" i="24" s="1"/>
  <c r="D84" i="24"/>
  <c r="G84" i="24" s="1"/>
  <c r="D40" i="24"/>
  <c r="G40" i="24" s="1"/>
  <c r="D57" i="24"/>
  <c r="G57" i="24" s="1"/>
  <c r="D48" i="24"/>
  <c r="G48" i="24" s="1"/>
  <c r="D39" i="24"/>
  <c r="G39" i="24" s="1"/>
  <c r="D35" i="24"/>
  <c r="G35" i="24" s="1"/>
  <c r="D92" i="24"/>
  <c r="G92" i="24" s="1"/>
  <c r="D64" i="24"/>
  <c r="G64" i="24" s="1"/>
  <c r="D44" i="24"/>
  <c r="G44" i="24" s="1"/>
  <c r="D91" i="24"/>
  <c r="G91" i="24" s="1"/>
  <c r="D87" i="24"/>
  <c r="G87" i="24" s="1"/>
  <c r="D83" i="24"/>
  <c r="G83" i="24" s="1"/>
  <c r="D79" i="24"/>
  <c r="G79" i="24" s="1"/>
  <c r="D75" i="24"/>
  <c r="G75" i="24" s="1"/>
  <c r="D71" i="24"/>
  <c r="G71" i="24" s="1"/>
  <c r="D67" i="24"/>
  <c r="G67" i="24" s="1"/>
  <c r="D62" i="24"/>
  <c r="G62" i="24" s="1"/>
  <c r="D52" i="24"/>
  <c r="G52" i="24" s="1"/>
  <c r="D43" i="24"/>
  <c r="G43" i="24" s="1"/>
  <c r="D76" i="24"/>
  <c r="G76" i="24" s="1"/>
  <c r="D88" i="24"/>
  <c r="G88" i="24" s="1"/>
  <c r="D72" i="24"/>
  <c r="G72" i="24" s="1"/>
  <c r="D49" i="24"/>
  <c r="G49" i="24" s="1"/>
  <c r="D32" i="24"/>
  <c r="G32" i="24" s="1"/>
  <c r="D90" i="24"/>
  <c r="G90" i="24" s="1"/>
  <c r="D86" i="24"/>
  <c r="G86" i="24" s="1"/>
  <c r="D82" i="24"/>
  <c r="G82" i="24" s="1"/>
  <c r="D78" i="24"/>
  <c r="G78" i="24" s="1"/>
  <c r="D74" i="24"/>
  <c r="G74" i="24" s="1"/>
  <c r="D70" i="24"/>
  <c r="G70" i="24" s="1"/>
  <c r="D66" i="24"/>
  <c r="G66" i="24" s="1"/>
  <c r="D61" i="24"/>
  <c r="G61" i="24" s="1"/>
  <c r="D56" i="24"/>
  <c r="G56" i="24" s="1"/>
  <c r="D51" i="24"/>
  <c r="G51" i="24" s="1"/>
  <c r="D47" i="24"/>
  <c r="G47" i="24" s="1"/>
  <c r="D42" i="24"/>
  <c r="G42" i="24" s="1"/>
  <c r="D38" i="24"/>
  <c r="G38" i="24" s="1"/>
  <c r="D34" i="24"/>
  <c r="G34" i="24" s="1"/>
  <c r="D59" i="24"/>
  <c r="G59" i="24" s="1"/>
  <c r="D89" i="24"/>
  <c r="G89" i="24" s="1"/>
  <c r="D85" i="24"/>
  <c r="G85" i="24" s="1"/>
  <c r="D81" i="24"/>
  <c r="G81" i="24" s="1"/>
  <c r="D77" i="24"/>
  <c r="G77" i="24" s="1"/>
  <c r="D73" i="24"/>
  <c r="G73" i="24" s="1"/>
  <c r="D69" i="24"/>
  <c r="G69" i="24" s="1"/>
  <c r="D65" i="24"/>
  <c r="G65" i="24" s="1"/>
  <c r="D60" i="24"/>
  <c r="G60" i="24" s="1"/>
  <c r="D55" i="24"/>
  <c r="G55" i="24" s="1"/>
  <c r="D50" i="24"/>
  <c r="G50" i="24" s="1"/>
  <c r="D45" i="24"/>
  <c r="G45" i="24" s="1"/>
  <c r="D41" i="24"/>
  <c r="G41" i="24" s="1"/>
  <c r="D37" i="24"/>
  <c r="G37" i="24" s="1"/>
  <c r="D33" i="24"/>
  <c r="G33" i="24" s="1"/>
  <c r="D80" i="24"/>
  <c r="G80" i="24" s="1"/>
  <c r="D68" i="24"/>
  <c r="G68" i="24" s="1"/>
  <c r="D54" i="24"/>
  <c r="G54" i="24" s="1"/>
  <c r="D36" i="24"/>
  <c r="G36" i="24" s="1"/>
  <c r="D27" i="23"/>
  <c r="G27" i="23" s="1"/>
  <c r="D26" i="23"/>
  <c r="G26" i="23" s="1"/>
  <c r="D23" i="23"/>
  <c r="G23" i="23" s="1"/>
  <c r="D21" i="23"/>
  <c r="G21" i="23" s="1"/>
  <c r="D20" i="23"/>
  <c r="G20" i="23" s="1"/>
  <c r="D22" i="23"/>
  <c r="G22" i="23" s="1"/>
  <c r="D24" i="23"/>
  <c r="G24" i="23" s="1"/>
  <c r="D25" i="23"/>
  <c r="G25" i="23" s="1"/>
  <c r="D92" i="23"/>
  <c r="G92" i="23" s="1"/>
  <c r="D88" i="23"/>
  <c r="G88" i="23" s="1"/>
  <c r="D84" i="23"/>
  <c r="G84" i="23" s="1"/>
  <c r="D80" i="23"/>
  <c r="G80" i="23" s="1"/>
  <c r="D76" i="23"/>
  <c r="G76" i="23" s="1"/>
  <c r="D72" i="23"/>
  <c r="G72" i="23" s="1"/>
  <c r="D68" i="23"/>
  <c r="G68" i="23" s="1"/>
  <c r="D64" i="23"/>
  <c r="G64" i="23" s="1"/>
  <c r="D59" i="23"/>
  <c r="G59" i="23" s="1"/>
  <c r="D54" i="23"/>
  <c r="G54" i="23" s="1"/>
  <c r="D49" i="23"/>
  <c r="G49" i="23" s="1"/>
  <c r="D44" i="23"/>
  <c r="G44" i="23" s="1"/>
  <c r="D40" i="23"/>
  <c r="G40" i="23" s="1"/>
  <c r="D36" i="23"/>
  <c r="G36" i="23" s="1"/>
  <c r="D32" i="23"/>
  <c r="G32" i="23" s="1"/>
  <c r="D67" i="23"/>
  <c r="G67" i="23" s="1"/>
  <c r="D48" i="23"/>
  <c r="G48" i="23" s="1"/>
  <c r="D91" i="23"/>
  <c r="G91" i="23" s="1"/>
  <c r="D90" i="23"/>
  <c r="G90" i="23" s="1"/>
  <c r="D86" i="23"/>
  <c r="G86" i="23" s="1"/>
  <c r="D82" i="23"/>
  <c r="G82" i="23" s="1"/>
  <c r="D78" i="23"/>
  <c r="G78" i="23" s="1"/>
  <c r="D74" i="23"/>
  <c r="G74" i="23" s="1"/>
  <c r="D70" i="23"/>
  <c r="G70" i="23" s="1"/>
  <c r="D66" i="23"/>
  <c r="G66" i="23" s="1"/>
  <c r="D61" i="23"/>
  <c r="G61" i="23" s="1"/>
  <c r="D56" i="23"/>
  <c r="G56" i="23" s="1"/>
  <c r="D51" i="23"/>
  <c r="G51" i="23" s="1"/>
  <c r="D47" i="23"/>
  <c r="G47" i="23" s="1"/>
  <c r="D42" i="23"/>
  <c r="G42" i="23" s="1"/>
  <c r="D38" i="23"/>
  <c r="G38" i="23" s="1"/>
  <c r="D34" i="23"/>
  <c r="G34" i="23" s="1"/>
  <c r="D87" i="23"/>
  <c r="G87" i="23" s="1"/>
  <c r="D75" i="23"/>
  <c r="G75" i="23" s="1"/>
  <c r="D57" i="23"/>
  <c r="G57" i="23" s="1"/>
  <c r="D43" i="23"/>
  <c r="G43" i="23" s="1"/>
  <c r="D83" i="23"/>
  <c r="G83" i="23" s="1"/>
  <c r="D71" i="23"/>
  <c r="G71" i="23" s="1"/>
  <c r="D52" i="23"/>
  <c r="G52" i="23" s="1"/>
  <c r="D35" i="23"/>
  <c r="G35" i="23" s="1"/>
  <c r="D89" i="23"/>
  <c r="G89" i="23" s="1"/>
  <c r="D85" i="23"/>
  <c r="G85" i="23" s="1"/>
  <c r="D81" i="23"/>
  <c r="G81" i="23" s="1"/>
  <c r="D77" i="23"/>
  <c r="G77" i="23" s="1"/>
  <c r="D73" i="23"/>
  <c r="G73" i="23" s="1"/>
  <c r="D69" i="23"/>
  <c r="G69" i="23" s="1"/>
  <c r="D65" i="23"/>
  <c r="G65" i="23" s="1"/>
  <c r="D60" i="23"/>
  <c r="G60" i="23" s="1"/>
  <c r="D55" i="23"/>
  <c r="G55" i="23" s="1"/>
  <c r="D50" i="23"/>
  <c r="G50" i="23" s="1"/>
  <c r="D45" i="23"/>
  <c r="G45" i="23" s="1"/>
  <c r="D41" i="23"/>
  <c r="G41" i="23" s="1"/>
  <c r="D37" i="23"/>
  <c r="G37" i="23" s="1"/>
  <c r="D33" i="23"/>
  <c r="G33" i="23" s="1"/>
  <c r="D79" i="23"/>
  <c r="G79" i="23" s="1"/>
  <c r="D62" i="23"/>
  <c r="G62" i="23" s="1"/>
  <c r="D39" i="23"/>
  <c r="G39" i="23" s="1"/>
  <c r="D73" i="12"/>
  <c r="G73" i="12" s="1"/>
  <c r="D37" i="12"/>
  <c r="G37" i="12" s="1"/>
  <c r="D42" i="12"/>
  <c r="G42" i="12" s="1"/>
  <c r="D48" i="12"/>
  <c r="G48" i="12" s="1"/>
  <c r="D52" i="12"/>
  <c r="G52" i="12" s="1"/>
  <c r="D55" i="12"/>
  <c r="G55" i="12" s="1"/>
  <c r="D68" i="12"/>
  <c r="G68" i="12" s="1"/>
  <c r="D75" i="12"/>
  <c r="G75" i="12" s="1"/>
  <c r="D79" i="12"/>
  <c r="D83" i="12"/>
  <c r="G83" i="12" s="1"/>
  <c r="D88" i="12"/>
  <c r="G88" i="12" s="1"/>
  <c r="D40" i="12"/>
  <c r="G40" i="12" s="1"/>
  <c r="D50" i="12"/>
  <c r="G50" i="12" s="1"/>
  <c r="D77" i="12"/>
  <c r="G77" i="12" s="1"/>
  <c r="D70" i="12"/>
  <c r="G70" i="12" s="1"/>
  <c r="D41" i="12"/>
  <c r="G41" i="12" s="1"/>
  <c r="D51" i="12"/>
  <c r="G51" i="12" s="1"/>
  <c r="D67" i="12"/>
  <c r="G67" i="12" s="1"/>
  <c r="D78" i="12"/>
  <c r="G78" i="12" s="1"/>
  <c r="D86" i="12"/>
  <c r="G86" i="12" s="1"/>
  <c r="D90" i="12"/>
  <c r="G90" i="12" s="1"/>
  <c r="D69" i="12"/>
  <c r="G69" i="12" s="1"/>
  <c r="D60" i="12"/>
  <c r="G60" i="12" s="1"/>
  <c r="D35" i="12"/>
  <c r="G35" i="12" s="1"/>
  <c r="D32" i="12"/>
  <c r="G32" i="12" s="1"/>
  <c r="D33" i="12"/>
  <c r="G33" i="12" s="1"/>
  <c r="D44" i="12"/>
  <c r="G44" i="12" s="1"/>
  <c r="D56" i="12"/>
  <c r="G56" i="12" s="1"/>
  <c r="D72" i="12"/>
  <c r="G72" i="12" s="1"/>
  <c r="D81" i="12"/>
  <c r="G81" i="12" s="1"/>
  <c r="D85" i="12"/>
  <c r="G85" i="12" s="1"/>
  <c r="D92" i="12"/>
  <c r="G92" i="12" s="1"/>
  <c r="D89" i="12"/>
  <c r="G89" i="12" s="1"/>
  <c r="D36" i="12"/>
  <c r="G36" i="12" s="1"/>
  <c r="D47" i="12"/>
  <c r="G47" i="12" s="1"/>
  <c r="D57" i="12"/>
  <c r="G57" i="12" s="1"/>
  <c r="D74" i="12"/>
  <c r="G74" i="12" s="1"/>
  <c r="D82" i="12"/>
  <c r="G82" i="12" s="1"/>
  <c r="D62" i="12"/>
  <c r="G62" i="12" s="1"/>
  <c r="D59" i="12"/>
  <c r="G59" i="12" s="1"/>
  <c r="D45" i="12"/>
  <c r="G45" i="12" s="1"/>
  <c r="D38" i="12"/>
  <c r="G38" i="12" s="1"/>
  <c r="D43" i="12"/>
  <c r="G43" i="12" s="1"/>
  <c r="D49" i="12"/>
  <c r="G49" i="12" s="1"/>
  <c r="D54" i="12"/>
  <c r="G54" i="12" s="1"/>
  <c r="D64" i="12"/>
  <c r="G64" i="12" s="1"/>
  <c r="D71" i="12"/>
  <c r="G71" i="12" s="1"/>
  <c r="D76" i="12"/>
  <c r="G76" i="12" s="1"/>
  <c r="D80" i="12"/>
  <c r="G80" i="12" s="1"/>
  <c r="D84" i="12"/>
  <c r="G84" i="12" s="1"/>
  <c r="D91" i="12"/>
  <c r="G91" i="12" s="1"/>
  <c r="D66" i="12"/>
  <c r="G66" i="12" s="1"/>
  <c r="D61" i="12"/>
  <c r="G61" i="12" s="1"/>
  <c r="D39" i="12"/>
  <c r="G39" i="12" s="1"/>
  <c r="D87" i="12"/>
  <c r="G87" i="12" s="1"/>
  <c r="D65" i="12"/>
  <c r="G65" i="12" s="1"/>
  <c r="D34" i="12"/>
  <c r="G34" i="12" s="1"/>
  <c r="C14" i="12"/>
  <c r="F113" i="24" l="1"/>
  <c r="D21" i="27"/>
  <c r="G21" i="27" s="1"/>
  <c r="D27" i="27"/>
  <c r="G27" i="27" s="1"/>
  <c r="D20" i="27"/>
  <c r="G20" i="27" s="1"/>
  <c r="D26" i="27"/>
  <c r="G26" i="27" s="1"/>
  <c r="D23" i="27"/>
  <c r="G23" i="27" s="1"/>
  <c r="D25" i="27"/>
  <c r="G25" i="27" s="1"/>
  <c r="D24" i="27"/>
  <c r="G24" i="27" s="1"/>
  <c r="D22" i="27"/>
  <c r="G22" i="27" s="1"/>
  <c r="F113" i="26"/>
  <c r="F113" i="23"/>
  <c r="D25" i="12"/>
  <c r="G25" i="12" s="1"/>
  <c r="D26" i="12"/>
  <c r="G26" i="12" s="1"/>
  <c r="D27" i="12"/>
  <c r="G27" i="12" s="1"/>
  <c r="D21" i="12"/>
  <c r="G21" i="12" s="1"/>
  <c r="D23" i="12"/>
  <c r="G23" i="12" s="1"/>
  <c r="D20" i="12"/>
  <c r="G20" i="12" s="1"/>
  <c r="D24" i="12"/>
  <c r="G24" i="12" s="1"/>
  <c r="D22" i="12"/>
  <c r="G22" i="12" s="1"/>
  <c r="F113" i="27" l="1"/>
  <c r="F11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 Danet</author>
    <author>corinne</author>
  </authors>
  <commentList>
    <comment ref="D5" authorId="0" shapeId="0" xr:uid="{62E02F0B-DC2F-4F36-A541-E7576F2FA86D}">
      <text>
        <r>
          <rPr>
            <sz val="9"/>
            <color indexed="81"/>
            <rFont val="Tahoma"/>
            <charset val="1"/>
          </rPr>
          <t xml:space="preserve">10 ttt pour 2-5 ans, 5 jours: 10 x 3 X 5: 150
</t>
        </r>
      </text>
    </comment>
    <comment ref="D17" authorId="1" shapeId="0" xr:uid="{B46F6B75-1BD9-4E61-B944-C764D1A1CF9E}">
      <text>
        <r>
          <rPr>
            <sz val="10"/>
            <color indexed="81"/>
            <rFont val="Calibri"/>
          </rPr>
          <t xml:space="preserve">5 ttt &lt; 8 ans (1 cpx 2 x 5 j ) x 10 : 50
5 ttt &gt; 8 ans  (3x 2cp x 5j  x 5: 150
</t>
        </r>
      </text>
    </comment>
    <comment ref="D19" authorId="1" shapeId="0" xr:uid="{336B86DB-5637-482A-80D8-74134E249BA5}">
      <text>
        <r>
          <rPr>
            <sz val="10"/>
            <color indexed="81"/>
            <rFont val="Calibri"/>
          </rPr>
          <t xml:space="preserve">5 ttt pour &lt; 10 kg, 5 jours: 5 x (2 cpx 2) x 5 j =100
5 ttt pour 10 - 19 kg, 5 jours: 5 x  (3cp x 2) x5j = 300
5 ttt pour  20-29 kg, 5 jours: 5 x (6 cp x 2) x 5j = 300
+ 50 ( si empyeme ttt pour 14 j au total)
</t>
        </r>
      </text>
    </comment>
    <comment ref="D20" authorId="0" shapeId="0" xr:uid="{66BCAF22-8DE9-4B56-A94A-1D94DC5DF8A5}">
      <text>
        <r>
          <rPr>
            <sz val="9"/>
            <color indexed="81"/>
            <rFont val="Tahoma"/>
            <family val="2"/>
          </rPr>
          <t xml:space="preserve">2 enfants de moins de 12 ans
</t>
        </r>
      </text>
    </comment>
    <comment ref="D21" authorId="1" shapeId="0" xr:uid="{77AE6711-36B9-4AF0-99C1-26B1F2694F8E}">
      <text>
        <r>
          <rPr>
            <sz val="10"/>
            <color indexed="81"/>
            <rFont val="Calibri"/>
          </rPr>
          <t xml:space="preserve"> 10 patients</t>
        </r>
        <r>
          <rPr>
            <sz val="8"/>
            <color indexed="81"/>
            <rFont val="Tahoma"/>
          </rPr>
          <t xml:space="preserve">
</t>
        </r>
      </text>
    </comment>
    <comment ref="D22" authorId="1" shapeId="0" xr:uid="{9937C476-24B5-4B6D-B2E3-E5DDE1C00C53}">
      <text>
        <r>
          <rPr>
            <sz val="10"/>
            <color indexed="81"/>
            <rFont val="Calibri"/>
          </rPr>
          <t>10 ttt &gt; 5 ans pour 4 jours
(2cp  x 3) x 5 j) x 20= 240</t>
        </r>
      </text>
    </comment>
    <comment ref="D23" authorId="1" shapeId="0" xr:uid="{9FE337DE-6566-4EE1-A2C3-9ECEFAA347A1}">
      <text>
        <r>
          <rPr>
            <sz val="10"/>
            <color indexed="81"/>
            <rFont val="Calibri"/>
          </rPr>
          <t xml:space="preserve">10 ttt  de 10 à 15 kg 4 jours
10 x 6 x 4  : 240
</t>
        </r>
      </text>
    </comment>
    <comment ref="A25" authorId="0" shapeId="0" xr:uid="{DC1BEBB6-2C29-4C1F-A19F-155037563FA6}">
      <text>
        <r>
          <rPr>
            <sz val="9"/>
            <color indexed="81"/>
            <rFont val="Tahoma"/>
            <family val="2"/>
          </rPr>
          <t xml:space="preserve">Alternative: Dexaméthasone 2 mg PO
</t>
        </r>
      </text>
    </comment>
    <comment ref="D25" authorId="0" shapeId="0" xr:uid="{637A67EF-F50A-422A-BE03-BE5AD1B1C207}">
      <text>
        <r>
          <rPr>
            <sz val="9"/>
            <color indexed="81"/>
            <rFont val="Tahoma"/>
            <family val="2"/>
          </rPr>
          <t xml:space="preserve"> 2 enfants de 20 kg, 2 doses: 2 x 4 x2: 16
</t>
        </r>
      </text>
    </comment>
    <comment ref="D26" authorId="1" shapeId="0" xr:uid="{384580C4-4050-42CB-AE91-4A0ADE44A318}">
      <text>
        <r>
          <rPr>
            <sz val="10"/>
            <color indexed="81"/>
            <rFont val="Calibri"/>
          </rPr>
          <t>20 ttt à 2 cp et 10 cp pour 3 ème dose pour 10- cas sévères</t>
        </r>
        <r>
          <rPr>
            <b/>
            <sz val="10"/>
            <color indexed="81"/>
            <rFont val="Calibri"/>
          </rPr>
          <t xml:space="preserve">
</t>
        </r>
      </text>
    </comment>
    <comment ref="D28" authorId="0" shapeId="0" xr:uid="{194BF82C-6BAF-4E1F-A742-E194EEAECE87}">
      <text>
        <r>
          <rPr>
            <sz val="9"/>
            <color indexed="81"/>
            <rFont val="Tahoma"/>
            <family val="2"/>
          </rPr>
          <t xml:space="preserve">3 patients de plus de 12 ans 3 jours: 3x 6x 3: 54
</t>
        </r>
      </text>
    </comment>
    <comment ref="D29" authorId="1" shapeId="0" xr:uid="{07617DAD-300A-4926-B8B0-B6487171EB0E}">
      <text>
        <r>
          <rPr>
            <sz val="10"/>
            <color indexed="81"/>
            <rFont val="Calibri"/>
          </rPr>
          <t xml:space="preserve">10 ttt
</t>
        </r>
        <r>
          <rPr>
            <sz val="8"/>
            <color indexed="81"/>
            <rFont val="Tahoma"/>
          </rPr>
          <t xml:space="preserve">
</t>
        </r>
      </text>
    </comment>
    <comment ref="D32" authorId="1" shapeId="0" xr:uid="{56B6D809-BF12-4482-904B-A8CD3B96CB0D}">
      <text>
        <r>
          <rPr>
            <sz val="10"/>
            <color indexed="81"/>
            <rFont val="Calibri"/>
          </rPr>
          <t>10 ttt, 10 à 15 kg, 7 j: 10 x 1x 7 : 70
5 ttt, 30-50 kg, 7 j: 5 x 3x 7 : 105</t>
        </r>
      </text>
    </comment>
    <comment ref="D33" authorId="0" shapeId="0" xr:uid="{B8DF82B3-6170-43B8-BC48-FDE13EEC5817}">
      <text>
        <r>
          <rPr>
            <sz val="9"/>
            <color indexed="81"/>
            <rFont val="Tahoma"/>
            <family val="2"/>
          </rPr>
          <t xml:space="preserve">2 ttt 15 kg 7 jours: 2x 1 X 3 x 7: 42
1 ttt 30 Kg 7 jours:  1 x 1 x 3 X 7 : 21
</t>
        </r>
      </text>
    </comment>
    <comment ref="D34" authorId="1" shapeId="0" xr:uid="{A7A11FF2-3EE2-48A8-9DD4-84984503B9D5}">
      <text>
        <r>
          <rPr>
            <sz val="10"/>
            <color indexed="81"/>
            <rFont val="Calibri"/>
          </rPr>
          <t>quantité pour 1 à 2 patients</t>
        </r>
      </text>
    </comment>
    <comment ref="A35" authorId="0" shapeId="0" xr:uid="{89A1CE44-6EB5-49C2-991D-25F9385320A1}">
      <text>
        <r>
          <rPr>
            <sz val="9"/>
            <color indexed="81"/>
            <rFont val="Tahoma"/>
            <family val="2"/>
          </rPr>
          <t xml:space="preserve">Alternative : Midazolam amp 10ml, 5 mg/ml administration buccale
</t>
        </r>
      </text>
    </comment>
    <comment ref="D35" authorId="1" shapeId="0" xr:uid="{3B8C9428-D9DB-490C-BF34-FE4A37048AC2}">
      <text>
        <r>
          <rPr>
            <sz val="10"/>
            <color indexed="81"/>
            <rFont val="Calibri"/>
          </rPr>
          <t xml:space="preserve">quantité pour 5 ttt
</t>
        </r>
      </text>
    </comment>
    <comment ref="D37" authorId="1" shapeId="0" xr:uid="{612BD125-2D8E-4F47-9356-60D6400FAE22}">
      <text>
        <r>
          <rPr>
            <sz val="10"/>
            <color indexed="81"/>
            <rFont val="Calibri"/>
          </rPr>
          <t>pour 10 ttt IV</t>
        </r>
      </text>
    </comment>
    <comment ref="D39" authorId="0" shapeId="0" xr:uid="{544607D2-1D28-4B2B-826D-4B951C1AB739}">
      <text>
        <r>
          <rPr>
            <sz val="9"/>
            <color indexed="81"/>
            <rFont val="Tahoma"/>
            <family val="2"/>
          </rPr>
          <t xml:space="preserve"> ceftri 300 + autres
</t>
        </r>
      </text>
    </comment>
    <comment ref="D54" authorId="0" shapeId="0" xr:uid="{FE0885F6-FA00-4D6A-A63C-69DDADCDD63F}">
      <text>
        <r>
          <rPr>
            <sz val="9"/>
            <color indexed="81"/>
            <rFont val="Tahoma"/>
            <family val="2"/>
          </rPr>
          <t>diazépam IR: 5
Aspiration, rinçage , ph: 10</t>
        </r>
      </text>
    </comment>
    <comment ref="D63" authorId="0" shapeId="0" xr:uid="{5288643D-B5E7-4F52-BC65-934ECF901E15}">
      <text>
        <r>
          <rPr>
            <sz val="9"/>
            <color indexed="81"/>
            <rFont val="Tahoma"/>
            <family val="2"/>
          </rPr>
          <t xml:space="preserve">2 patients avec gavage
</t>
        </r>
      </text>
    </comment>
    <comment ref="D64" authorId="0" shapeId="0" xr:uid="{87788AAE-E5A8-4770-BC73-BDD64AB57C5E}">
      <text>
        <r>
          <rPr>
            <sz val="9"/>
            <color indexed="81"/>
            <rFont val="Tahoma"/>
            <family val="2"/>
          </rPr>
          <t xml:space="preserve">2 patients avec Gavage + 10 pour administration diazepam IR
</t>
        </r>
      </text>
    </comment>
    <comment ref="A86" authorId="0" shapeId="0" xr:uid="{16612023-E100-43D1-9F15-8D8E7DD1D28A}">
      <text>
        <r>
          <rPr>
            <sz val="9"/>
            <color indexed="81"/>
            <rFont val="Tahoma"/>
            <family val="2"/>
          </rPr>
          <t xml:space="preserve">Anesthésie locale pré pose de cathéter ou injection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136379B8-141F-4C81-979A-E95DA38C7DB5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B0E3B006-24B8-4D03-8C52-825779CB478C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B843A00B-27D2-4EF9-83B8-EFE028CF1C0F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3CD5704C-2BEC-4EBF-92C9-9EE95EA56539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4F465789-160B-4372-99B5-C54AF8340875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B9F216FC-F752-487E-A403-34BA80CD8EBE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A3A6CFD1-A58F-422C-9BD2-E8553EA1A1D5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557CD0A9-23DE-4A5B-822E-9F5D9E374271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D4192C81-643B-4756-B756-ACFA4C4AFCA0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C7002312-749D-44A9-9125-E5A958B53A67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B8B9B5B6-111F-40D0-B829-94BFE8A52E2D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8C71EA63-632E-484C-996E-A9E60A79D5DE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6AC811D0-51E0-4D08-8FB0-390347C133BE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A17ED915-A04A-4BF7-9C6E-0E4C91E09CCF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0D1426A0-5565-48BD-9202-4AFF0E3AECB3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6BB219B5-3F28-47F6-BD98-8945C1B89F03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A7CAAC24-00DA-44BA-9CC7-C7C74C8D05DB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BB88F376-6CA0-44FE-B888-40AA666BBEAA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69CE776F-E390-468C-8757-87E104E653B0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97C9EBEC-3F34-48A0-BC53-4EE47860D5F1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95B117D4-25D6-4254-ADB2-8DD1D95C6A49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3371D967-4F39-4BA8-95AA-5D81C2E56E67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1D94C735-4B45-4F2E-B35E-664A9124ACAD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FFDECB53-900E-48E5-8AF7-14E8723E049C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4A4A2604-0E5B-4359-8FB3-6693880309BD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sharedStrings.xml><?xml version="1.0" encoding="utf-8"?>
<sst xmlns="http://schemas.openxmlformats.org/spreadsheetml/2006/main" count="728" uniqueCount="246">
  <si>
    <t>9 - ESTIMATION DES BESOINS EN TRAITEMENTS au cours d'une épidémie de rougeole</t>
  </si>
  <si>
    <t>Utilisation et analyse des feuilles :</t>
  </si>
  <si>
    <t>Compléter uniquement les cellules jaunes, ne pas toucher aux autres cellules, au risque de modifier les calculs automatiques et générer des erreurs</t>
  </si>
  <si>
    <t>Ce fichier est une aide à l'estimation des besoins initiaux, un complément sera nécessaire selon l'evolution de l'épidémie.</t>
  </si>
  <si>
    <t>Pour chaque commande, compléter une feuille « Estimation des besoins » :</t>
  </si>
  <si>
    <t>- Taux d'attaque attendu (taux d'attaque cumulé sur l'ensemble d'une épidémie). L'expérience a montré que pour des districts de 100 000 à 500 000 habitants, la moyenne était de 400 à 750/100 000.</t>
  </si>
  <si>
    <t xml:space="preserve">- Niveau de réserve de sécurité souhaité. Cette réserve peux-être plus importante lors de la 1ère commande afin d'éviter les ruptures de stock  (en général 10 à 25%). </t>
  </si>
  <si>
    <t>- Proportion de cas hospitalisés attendue. Une proportion de 10 à 20% paraît raisonnable.</t>
  </si>
  <si>
    <t>- Nom du district et sa population totale.</t>
  </si>
  <si>
    <t>- Nombre de cas de rougeole déjà déclarés.</t>
  </si>
  <si>
    <t>Sont alors automatiquement calculés :</t>
  </si>
  <si>
    <t>● Nombre de cas estimé au cours de l'épidémie</t>
  </si>
  <si>
    <t>● Nombre de cas attendus (nombre de cas estimé - nombre de cas déjà déclarés)</t>
  </si>
  <si>
    <t>● Réserve de sécurité</t>
  </si>
  <si>
    <t>● Besoins pour le nombre de total de cas attendus</t>
  </si>
  <si>
    <t>● Besoins pour traiter les cas simples</t>
  </si>
  <si>
    <t>● Besoins pour traiter les cas compliqués hospitalisés</t>
  </si>
  <si>
    <t xml:space="preserve">● Quantités de médicaments/matériel nécessaires pour la constitution des kits de traitements </t>
  </si>
  <si>
    <t>- Noter dans "autres items", les articles non inclus dans les kits qui peuvent être utiles</t>
  </si>
  <si>
    <t>Pour faciliter la commande, se référer à:</t>
  </si>
  <si>
    <t>● l'onglet exemple d'estimation besoin ttt rougeole</t>
  </si>
  <si>
    <r>
      <t xml:space="preserve">● l'onglet composition des kits de traitements  </t>
    </r>
    <r>
      <rPr>
        <b/>
        <sz val="12"/>
        <rFont val="Calibri"/>
        <family val="2"/>
      </rPr>
      <t>à voir</t>
    </r>
    <r>
      <rPr>
        <sz val="12"/>
        <rFont val="Calibri"/>
        <family val="2"/>
      </rPr>
      <t xml:space="preserve"> pour adapter la commande au contexte</t>
    </r>
  </si>
  <si>
    <t>* notes de case (scénario pris en compte pour cette estimation)</t>
  </si>
  <si>
    <t>* item complémentaires à envisager</t>
  </si>
  <si>
    <t xml:space="preserve">Pour évaluer le coût de la commande médicale, noter : </t>
  </si>
  <si>
    <t>- Monnaie utilisée</t>
  </si>
  <si>
    <t>.- Prix unitaire de chaque article (le prix indiqué est le prix indicatif en euro en 2025, à adapter)</t>
  </si>
  <si>
    <t>Sont automatiquement calculés :</t>
  </si>
  <si>
    <t>● Coût pour chaque article</t>
  </si>
  <si>
    <t>● Coût global de la commande</t>
  </si>
  <si>
    <t>Exemples de kit rougeole de base à compléter si besoin</t>
  </si>
  <si>
    <t>KIT 10 TRAITEMENTS CAS SIMPLES</t>
  </si>
  <si>
    <t>Articles</t>
  </si>
  <si>
    <t>QUANTITE</t>
  </si>
  <si>
    <t>Denomination MSF</t>
  </si>
  <si>
    <t>Quantité pour 10 patients</t>
  </si>
  <si>
    <r>
      <t>Amoxicilline 500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</t>
    </r>
  </si>
  <si>
    <t>DORAAMOX5T-</t>
  </si>
  <si>
    <t>Paracétamol 100 mg, comprimé</t>
  </si>
  <si>
    <t>DORAPARA1T-</t>
  </si>
  <si>
    <r>
      <t>Paracétamol 500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</t>
    </r>
  </si>
  <si>
    <t>DORAPARA5T-</t>
  </si>
  <si>
    <r>
      <t>Rétinol (vitamine A) 200 000 UI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capsule </t>
    </r>
  </si>
  <si>
    <t>DORARETI2C-</t>
  </si>
  <si>
    <r>
      <t>Sels de réhydratation orale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sachet pour 1 litre</t>
    </r>
  </si>
  <si>
    <t>DORAORSA2S-</t>
  </si>
  <si>
    <r>
      <t>Tétracycline ophtalmique 1%</t>
    </r>
    <r>
      <rPr>
        <sz val="10"/>
        <rFont val="Calibri"/>
        <family val="2"/>
      </rPr>
      <t>, tube de 5 g</t>
    </r>
  </si>
  <si>
    <t>DEXOTETR1O5</t>
  </si>
  <si>
    <r>
      <t>Nystatine 100 000 UI/ml</t>
    </r>
    <r>
      <rPr>
        <sz val="10"/>
        <rFont val="Calibri"/>
        <family val="2"/>
      </rPr>
      <t>, suspension orale</t>
    </r>
  </si>
  <si>
    <t>1 càc pour 500 ml</t>
  </si>
  <si>
    <t>DORANYST1S-</t>
  </si>
  <si>
    <t>Sachet en plastique pour médicaments</t>
  </si>
  <si>
    <t>SDDCBAGP06P1</t>
  </si>
  <si>
    <t xml:space="preserve">KIT 20 TRAITEMENTS CAS COMPLIQUES </t>
  </si>
  <si>
    <t>Quantité pour 20 patients</t>
  </si>
  <si>
    <r>
      <t>Amoxicilline 500 mg</t>
    </r>
    <r>
      <rPr>
        <sz val="10"/>
        <rFont val="Calibri"/>
        <family val="2"/>
      </rPr>
      <t>, comprimé</t>
    </r>
  </si>
  <si>
    <r>
      <t xml:space="preserve">Amoxicilline, 125 mg/5 ml, </t>
    </r>
    <r>
      <rPr>
        <sz val="10"/>
        <rFont val="Calibri"/>
        <family val="2"/>
      </rPr>
      <t>poudre pour suspension orale, flacon de 100 ml</t>
    </r>
  </si>
  <si>
    <t>DORAAMOX1S1</t>
  </si>
  <si>
    <t>Amoxicilline 200/Acide Clavulanique 28,5mg, comp. disp</t>
  </si>
  <si>
    <t>DORAAMOC22TD</t>
  </si>
  <si>
    <r>
      <t xml:space="preserve">Morphine 10 mg/ 5 ml, </t>
    </r>
    <r>
      <rPr>
        <sz val="10"/>
        <rFont val="Calibri"/>
        <family val="2"/>
      </rPr>
      <t>solution orale</t>
    </r>
  </si>
  <si>
    <t>DORAAMOC5T1</t>
  </si>
  <si>
    <r>
      <t>Paracétamol 100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</t>
    </r>
  </si>
  <si>
    <r>
      <t>Paracétamol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120 mg/5 ml</t>
    </r>
    <r>
      <rPr>
        <sz val="10"/>
        <rFont val="Calibri"/>
        <family val="2"/>
      </rPr>
      <t>, solution orale, flacon de 60 ml</t>
    </r>
  </si>
  <si>
    <t>DORAPARA1S2</t>
  </si>
  <si>
    <r>
      <t xml:space="preserve">Prednisolone 5 mg, </t>
    </r>
    <r>
      <rPr>
        <sz val="10"/>
        <rFont val="Calibri"/>
        <family val="2"/>
      </rPr>
      <t>comprimé</t>
    </r>
  </si>
  <si>
    <t>DORAPRED2TOD</t>
  </si>
  <si>
    <r>
      <t>Rétinol (vitamine A) 200 000 UI</t>
    </r>
    <r>
      <rPr>
        <sz val="10"/>
        <rFont val="Calibri"/>
        <family val="2"/>
      </rPr>
      <t xml:space="preserve">, capsule </t>
    </r>
  </si>
  <si>
    <r>
      <t>Tramadol 50 mg,</t>
    </r>
    <r>
      <rPr>
        <sz val="10"/>
        <rFont val="Calibri"/>
        <family val="2"/>
      </rPr>
      <t xml:space="preserve"> gélule</t>
    </r>
  </si>
  <si>
    <t>DORATRAM5C-</t>
  </si>
  <si>
    <r>
      <t>Zinc (sulfate) 20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 dispersible</t>
    </r>
  </si>
  <si>
    <t>DORAYINS2T-</t>
  </si>
  <si>
    <r>
      <t>Salbutamol aérosol</t>
    </r>
    <r>
      <rPr>
        <sz val="10"/>
        <rFont val="Calibri"/>
        <family val="2"/>
      </rPr>
      <t>, flacon pressurisé, 0,1 mg/bouffée</t>
    </r>
  </si>
  <si>
    <t>DORASALB2SF</t>
  </si>
  <si>
    <r>
      <t>Ceftriaxone sodique eq.1 g</t>
    </r>
    <r>
      <rPr>
        <sz val="10"/>
        <rFont val="Calibri"/>
        <family val="2"/>
      </rPr>
      <t xml:space="preserve"> , poudre, fl.</t>
    </r>
  </si>
  <si>
    <t>DINJCEFT1V-</t>
  </si>
  <si>
    <r>
      <t xml:space="preserve">Clindamycine 300 mg </t>
    </r>
    <r>
      <rPr>
        <sz val="10"/>
        <rFont val="Calibri"/>
        <family val="2"/>
      </rPr>
      <t>(150 mg/ml, 2 ml), ampoule</t>
    </r>
  </si>
  <si>
    <t>DINJCLIN3A-</t>
  </si>
  <si>
    <r>
      <t xml:space="preserve">Déxaméthasone 4 mg </t>
    </r>
    <r>
      <rPr>
        <sz val="10"/>
        <rFont val="Calibri"/>
        <family val="2"/>
      </rPr>
      <t>(4 mg/ml, 1 ml), ampoule</t>
    </r>
  </si>
  <si>
    <t>DINJDEXA4A-</t>
  </si>
  <si>
    <r>
      <t xml:space="preserve">Diazépam 10 mg </t>
    </r>
    <r>
      <rPr>
        <sz val="10"/>
        <rFont val="Calibri"/>
        <family val="2"/>
      </rPr>
      <t>(5 mg/ml, 2 ml),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ampoule</t>
    </r>
  </si>
  <si>
    <t>DINJDIAZ1A-</t>
  </si>
  <si>
    <r>
      <t xml:space="preserve">Epinephrine 1 mg </t>
    </r>
    <r>
      <rPr>
        <sz val="10"/>
        <rFont val="Calibri"/>
        <family val="2"/>
      </rPr>
      <t>(1 mg/ml, 1ml), ampoule</t>
    </r>
  </si>
  <si>
    <t>DINJEPIN1AM</t>
  </si>
  <si>
    <r>
      <t>Paracétamol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500 mg</t>
    </r>
    <r>
      <rPr>
        <sz val="10"/>
        <rFont val="Calibri"/>
        <family val="2"/>
      </rPr>
      <t xml:space="preserve"> (10 mg/ml) IV, poche de 50 ml</t>
    </r>
  </si>
  <si>
    <t>DINJPARA5B-</t>
  </si>
  <si>
    <r>
      <t>Eau pour préparation injectable</t>
    </r>
    <r>
      <rPr>
        <sz val="10"/>
        <rFont val="Calibri"/>
        <family val="2"/>
      </rPr>
      <t>, flacon de 10 ml</t>
    </r>
  </si>
  <si>
    <t>DINJWATE1A-</t>
  </si>
  <si>
    <r>
      <t xml:space="preserve">Sodium </t>
    </r>
    <r>
      <rPr>
        <sz val="10"/>
        <rFont val="Calibri"/>
        <family val="2"/>
      </rPr>
      <t>chlorure, 0,9%, 10 ml, amp. plastique</t>
    </r>
  </si>
  <si>
    <t>DINJSODC9AP1</t>
  </si>
  <si>
    <r>
      <t>Glucose 5%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500 ml</t>
    </r>
    <r>
      <rPr>
        <sz val="10"/>
        <rFont val="Calibri"/>
        <family val="2"/>
      </rPr>
      <t>, poche plastique + tubulure</t>
    </r>
  </si>
  <si>
    <t>DINFDEXT5FBF5</t>
  </si>
  <si>
    <r>
      <t>Ringer lactate 500 ml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poche plastique + tubulure</t>
    </r>
    <r>
      <rPr>
        <b/>
        <sz val="10"/>
        <rFont val="Calibri"/>
        <family val="2"/>
      </rPr>
      <t xml:space="preserve"> </t>
    </r>
  </si>
  <si>
    <t>DINFRINL1FBF5</t>
  </si>
  <si>
    <r>
      <t xml:space="preserve">Chlorhexidine 2%, 70% alcool isopropylique, </t>
    </r>
    <r>
      <rPr>
        <sz val="10"/>
        <color indexed="63"/>
        <rFont val="Source Sans Pro"/>
        <family val="2"/>
      </rPr>
      <t>sol.co.,250ml,fl</t>
    </r>
  </si>
  <si>
    <t>DEXTCHLHA2S2C</t>
  </si>
  <si>
    <r>
      <t xml:space="preserve">Oxyde de zinc, 10%, </t>
    </r>
    <r>
      <rPr>
        <sz val="10"/>
        <rFont val="Calibri"/>
        <family val="2"/>
      </rPr>
      <t>pommade, 100 g, tube</t>
    </r>
  </si>
  <si>
    <t>DEXTYINO1O1</t>
  </si>
  <si>
    <r>
      <t xml:space="preserve">Tétracycline ophtalmique 1%, </t>
    </r>
    <r>
      <rPr>
        <sz val="10"/>
        <rFont val="Calibri"/>
        <family val="2"/>
      </rPr>
      <t>tube de 5 g</t>
    </r>
  </si>
  <si>
    <r>
      <t xml:space="preserve">Vaseline, </t>
    </r>
    <r>
      <rPr>
        <sz val="10"/>
        <rFont val="Calibri"/>
        <family val="2"/>
      </rPr>
      <t>pommade, 100 g, tube/pot</t>
    </r>
  </si>
  <si>
    <t>SPAPVASE1O-</t>
  </si>
  <si>
    <t xml:space="preserve">Perfuseur pédiatrique, à précision, stérile, u.u., </t>
  </si>
  <si>
    <t>SINSSETP150</t>
  </si>
  <si>
    <t>Prolongateur avec robinet 3 voies pediatrique, u.u.,</t>
  </si>
  <si>
    <t>SINSEXTS3P</t>
  </si>
  <si>
    <t>Perforateur d'asp./inj.,non-vent. 2-W valve+ conn.sans aig</t>
  </si>
  <si>
    <t>SINSTRFDS2</t>
  </si>
  <si>
    <t>Seringue, u.u., 10 ml</t>
  </si>
  <si>
    <t>SINSSYDL10-</t>
  </si>
  <si>
    <t>Seringue, u.u., 5 ml</t>
  </si>
  <si>
    <t>SINSSYDL05-</t>
  </si>
  <si>
    <t>Seringue entérale ENFit, 10 ml, lavable</t>
  </si>
  <si>
    <t>SCTDSYENW10</t>
  </si>
  <si>
    <t>Seringue entérale ENFit, 60 ml, lavable</t>
  </si>
  <si>
    <t>SCTDSYENW60</t>
  </si>
  <si>
    <t>Aiguille u.u., 19 G</t>
  </si>
  <si>
    <t>SINSNEED19-</t>
  </si>
  <si>
    <t>Aiguille u.u., 23 G</t>
  </si>
  <si>
    <t>SINSNEED23-</t>
  </si>
  <si>
    <t>Cathéter IV,u.u., 20G</t>
  </si>
  <si>
    <t>SINSIVCST20W1</t>
  </si>
  <si>
    <t>Cathéter IV, u.u., 22G</t>
  </si>
  <si>
    <t>SINSIVCST22W1</t>
  </si>
  <si>
    <t>Cathéter IV, u.u., 24G</t>
  </si>
  <si>
    <t>SINSIVCST24W1</t>
  </si>
  <si>
    <t>Bouchon cathéter IV, stérile</t>
  </si>
  <si>
    <t>SINSSTOP2--</t>
  </si>
  <si>
    <t>Aiguille épicranienne à ailettes, u.u., 25G</t>
  </si>
  <si>
    <t>SINSSCAV25-</t>
  </si>
  <si>
    <t>Sonde nasogastrique, embout ENFIT, u.u., 50 cm, CH06, vert</t>
  </si>
  <si>
    <t>SCTDTUGF06-</t>
  </si>
  <si>
    <t>Sonde nasogastrique, embout ENFIT, u.u., 50 cm, CH08, bleu</t>
  </si>
  <si>
    <t>SCTDTUGF08-</t>
  </si>
  <si>
    <t>Lunette à oxygène, 2 embouts + tube enfant</t>
  </si>
  <si>
    <t>SCTDCANN2P-</t>
  </si>
  <si>
    <t>Masque facial oxygène, simple avec tubulure, taille pédia.</t>
  </si>
  <si>
    <t>SCTDMASO1P-</t>
  </si>
  <si>
    <t>Garrot pour prise sang, élastique, 100 x 1,8 cm</t>
  </si>
  <si>
    <t>EMEQTOUR1--</t>
  </si>
  <si>
    <t>Compresse de gaze, non stérile, 10 cm, 12 plis</t>
  </si>
  <si>
    <t>SDRECOMP5S-</t>
  </si>
  <si>
    <t>Bande extensible non extensiblede gaze, 6 cm x 4 m</t>
  </si>
  <si>
    <t>SDREBANE06N</t>
  </si>
  <si>
    <t>Gant  d'examen, latex,non stérile, u.u., moyen</t>
  </si>
  <si>
    <t>SMSUGLOE1M-</t>
  </si>
  <si>
    <t>Conteneur d'objets tranchants, 4 litres, plastique, u.u.</t>
  </si>
  <si>
    <t>SINSCONT4P-</t>
  </si>
  <si>
    <t>Sachet plastique pour médicaments</t>
  </si>
  <si>
    <t>Sparadrap non tissé,hypoallergénique, 2,5 cm x 5 m</t>
  </si>
  <si>
    <t>SDRETAPA2F1</t>
  </si>
  <si>
    <t>Pansement film, semi-perméable, adhésif, IV, stérile, S</t>
  </si>
  <si>
    <t>SDREFIDS1IVS</t>
  </si>
  <si>
    <t>Papier indicateur pH, 2 à 9, grad. 0,5, gastr. La bandelette</t>
  </si>
  <si>
    <t>ELABPAPEPH2G</t>
  </si>
  <si>
    <t>Bracelet pour périmètre brachial (MUAC), pédiatrique, PP, 115 mm</t>
  </si>
  <si>
    <t>EANTBRAB115B</t>
  </si>
  <si>
    <t>Bracelet, identification, à écrire, plastique, ad/enf, blanc</t>
  </si>
  <si>
    <t>SMSUBRAI3W-</t>
  </si>
  <si>
    <t xml:space="preserve"> Items complémentaires à envisager</t>
  </si>
  <si>
    <t>Equipement de surveillance (stéthoscope, thermomètre, saturomètre, hémocue, glucomètre….)</t>
  </si>
  <si>
    <t>Equipement nébulisation et oxygénothérapie</t>
  </si>
  <si>
    <t>En zone d'endémie paludisme: test rapide et traitement paludisme</t>
  </si>
  <si>
    <t>Equipement transfusion</t>
  </si>
  <si>
    <t>Aliments et matériels spécialisés pour la prise en charge de la malnutrition</t>
  </si>
  <si>
    <t xml:space="preserve">Lidocaine 2,5% / Prilocaine  2,5%, crème, 5g, tube </t>
  </si>
  <si>
    <t>DEXTLIDP2C5</t>
  </si>
  <si>
    <t>Solution hydro alcoolique, 200-250ml, fl</t>
  </si>
  <si>
    <t>DEXTALCO2S-</t>
  </si>
  <si>
    <t>ESTIMATION DES BESOINS EN TRAITEMENTS</t>
  </si>
  <si>
    <t xml:space="preserve">Taux d'attaque attendu </t>
  </si>
  <si>
    <t>pour 100.000</t>
  </si>
  <si>
    <t>Niveau de réserve souhaité</t>
  </si>
  <si>
    <t>%</t>
  </si>
  <si>
    <t>Proportion des cas hospitalisés</t>
  </si>
  <si>
    <t>Nom du district</t>
  </si>
  <si>
    <t>Lassava</t>
  </si>
  <si>
    <t>Population totale</t>
  </si>
  <si>
    <t>Nombre total de cas estimé</t>
  </si>
  <si>
    <t xml:space="preserve">Nombre de cas déjà déclarés </t>
  </si>
  <si>
    <t>Nombre de cas attendus</t>
  </si>
  <si>
    <t xml:space="preserve">Réserve de sécurité </t>
  </si>
  <si>
    <t xml:space="preserve">Estimation nombre TOTAL de cas </t>
  </si>
  <si>
    <t>Estimation nombre de cas SIMPLES</t>
  </si>
  <si>
    <t>Estimation nombre de cas HOPITALISES</t>
  </si>
  <si>
    <t>Préciser la monnaie</t>
  </si>
  <si>
    <t>Composition KIT 10 TRAITEMENTS CAS SIMPLES</t>
  </si>
  <si>
    <t>Euro</t>
  </si>
  <si>
    <t xml:space="preserve">Coût </t>
  </si>
  <si>
    <t>1 traitement</t>
  </si>
  <si>
    <t>10 traitements</t>
  </si>
  <si>
    <t>Besoins estimés</t>
  </si>
  <si>
    <t>Unitaire</t>
  </si>
  <si>
    <t xml:space="preserve">Estimé </t>
  </si>
  <si>
    <r>
      <t xml:space="preserve">Amoxicilline </t>
    </r>
    <r>
      <rPr>
        <sz val="12"/>
        <rFont val="Calibri"/>
      </rPr>
      <t>500 mg</t>
    </r>
    <r>
      <rPr>
        <sz val="12"/>
        <rFont val="Calibri"/>
      </rPr>
      <t>,</t>
    </r>
    <r>
      <rPr>
        <b/>
        <sz val="12"/>
        <rFont val="Calibri"/>
      </rPr>
      <t xml:space="preserve"> </t>
    </r>
    <r>
      <rPr>
        <sz val="12"/>
        <rFont val="Calibri"/>
      </rPr>
      <t>comprimé</t>
    </r>
  </si>
  <si>
    <r>
      <t xml:space="preserve">Paracétamol </t>
    </r>
    <r>
      <rPr>
        <sz val="12"/>
        <rFont val="Calibri"/>
        <family val="2"/>
      </rPr>
      <t>100 mg, comprimé</t>
    </r>
  </si>
  <si>
    <r>
      <t xml:space="preserve">Paracétamol </t>
    </r>
    <r>
      <rPr>
        <sz val="12"/>
        <rFont val="Calibri"/>
      </rPr>
      <t>500 mg,</t>
    </r>
    <r>
      <rPr>
        <b/>
        <sz val="12"/>
        <rFont val="Calibri"/>
      </rPr>
      <t xml:space="preserve"> </t>
    </r>
    <r>
      <rPr>
        <sz val="12"/>
        <rFont val="Calibri"/>
      </rPr>
      <t>comprimé</t>
    </r>
  </si>
  <si>
    <r>
      <t>Rétinol (vit A)</t>
    </r>
    <r>
      <rPr>
        <sz val="12"/>
        <rFont val="Calibri"/>
      </rPr>
      <t>,</t>
    </r>
    <r>
      <rPr>
        <b/>
        <sz val="12"/>
        <rFont val="Calibri"/>
      </rPr>
      <t xml:space="preserve"> </t>
    </r>
    <r>
      <rPr>
        <sz val="12"/>
        <rFont val="Calibri"/>
      </rPr>
      <t>capsule 200 000 UI</t>
    </r>
  </si>
  <si>
    <r>
      <t>Sels de réhydratation orale</t>
    </r>
    <r>
      <rPr>
        <sz val="12"/>
        <rFont val="Calibri"/>
      </rPr>
      <t>,</t>
    </r>
    <r>
      <rPr>
        <b/>
        <sz val="12"/>
        <rFont val="Calibri"/>
      </rPr>
      <t xml:space="preserve"> </t>
    </r>
    <r>
      <rPr>
        <sz val="12"/>
        <rFont val="Calibri"/>
      </rPr>
      <t>sachet</t>
    </r>
  </si>
  <si>
    <r>
      <t>Tétracycline ophtalmique 1%</t>
    </r>
    <r>
      <rPr>
        <sz val="12"/>
        <rFont val="Calibri"/>
      </rPr>
      <t>, tube de 5 g</t>
    </r>
  </si>
  <si>
    <r>
      <t xml:space="preserve">Nystatine </t>
    </r>
    <r>
      <rPr>
        <sz val="12"/>
        <rFont val="Calibri"/>
      </rPr>
      <t>100 000 UI/ml</t>
    </r>
    <r>
      <rPr>
        <sz val="12"/>
        <rFont val="Calibri"/>
      </rPr>
      <t>, suspension orale</t>
    </r>
  </si>
  <si>
    <t xml:space="preserve">Composition KIT 20 TRAITEMENTS CAS COMPLIQUES </t>
  </si>
  <si>
    <t>20 traitements</t>
  </si>
  <si>
    <r>
      <t>Amoxicilline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500 mg</t>
    </r>
    <r>
      <rPr>
        <sz val="11"/>
        <rFont val="Calibri"/>
        <family val="2"/>
      </rPr>
      <t>, comprimé</t>
    </r>
  </si>
  <si>
    <r>
      <t xml:space="preserve">Amoxicilline 125 mg/5 ml, </t>
    </r>
    <r>
      <rPr>
        <sz val="11"/>
        <rFont val="Calibri"/>
        <family val="2"/>
      </rPr>
      <t>poudre pour suspension orale, flacon de 100 ml</t>
    </r>
  </si>
  <si>
    <r>
      <t xml:space="preserve">Amoxicilline 200/Acide Clavulanique 28,5mg, </t>
    </r>
    <r>
      <rPr>
        <sz val="11"/>
        <rFont val="Calibri"/>
        <family val="2"/>
      </rPr>
      <t>comp. disp.</t>
    </r>
  </si>
  <si>
    <r>
      <t xml:space="preserve">Morphine 10 mg/ 5 ml, </t>
    </r>
    <r>
      <rPr>
        <sz val="11"/>
        <rFont val="Calibri"/>
        <family val="2"/>
      </rPr>
      <t>solution orale</t>
    </r>
  </si>
  <si>
    <r>
      <t>Nystatine 100 000 UI/ml</t>
    </r>
    <r>
      <rPr>
        <sz val="11"/>
        <rFont val="Calibri"/>
        <family val="2"/>
      </rPr>
      <t>, suspension orale</t>
    </r>
  </si>
  <si>
    <r>
      <t>Paracétamol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500 mg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comprimé</t>
    </r>
  </si>
  <si>
    <r>
      <t>Paracétamol 100 mg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comprimé</t>
    </r>
  </si>
  <si>
    <r>
      <t>Paracétamol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120 mg/5 ml</t>
    </r>
    <r>
      <rPr>
        <sz val="11"/>
        <rFont val="Calibri"/>
        <family val="2"/>
      </rPr>
      <t>, solution orale, flacon de 60 ml</t>
    </r>
  </si>
  <si>
    <r>
      <t xml:space="preserve">Prednisolone 5 mg, </t>
    </r>
    <r>
      <rPr>
        <sz val="11"/>
        <rFont val="Calibri"/>
        <family val="2"/>
      </rPr>
      <t>comprimé</t>
    </r>
  </si>
  <si>
    <r>
      <t>Rétinol (vit A) 200 000 UI</t>
    </r>
    <r>
      <rPr>
        <sz val="11"/>
        <rFont val="Calibri"/>
        <family val="2"/>
      </rPr>
      <t xml:space="preserve">, capsule </t>
    </r>
  </si>
  <si>
    <r>
      <t>Sels de réhydratation orale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sachet pour 1 litre</t>
    </r>
  </si>
  <si>
    <r>
      <t>Tramadol 50 mg</t>
    </r>
    <r>
      <rPr>
        <sz val="11"/>
        <rFont val="Calibri"/>
        <family val="2"/>
      </rPr>
      <t>, gélule</t>
    </r>
  </si>
  <si>
    <r>
      <t>Zinc (sulfate) 20 mg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comprimé dispersible</t>
    </r>
  </si>
  <si>
    <r>
      <t>Salbutamol aérosol</t>
    </r>
    <r>
      <rPr>
        <sz val="11"/>
        <rFont val="Calibri"/>
        <family val="2"/>
      </rPr>
      <t>, flacon pressurisé, 0,1 mg/bouffée</t>
    </r>
  </si>
  <si>
    <r>
      <t>Ceftriaxone sodique eq.1 g ,</t>
    </r>
    <r>
      <rPr>
        <sz val="11"/>
        <rFont val="Calibri"/>
        <family val="2"/>
      </rPr>
      <t xml:space="preserve"> poudre, fl.</t>
    </r>
  </si>
  <si>
    <r>
      <t xml:space="preserve">Clindamycine 300 mg </t>
    </r>
    <r>
      <rPr>
        <sz val="11"/>
        <rFont val="Calibri"/>
        <family val="2"/>
      </rPr>
      <t>(150 mg/ml, 2 ml), ampoule</t>
    </r>
  </si>
  <si>
    <r>
      <t xml:space="preserve">Déxaméthasone 4 mg </t>
    </r>
    <r>
      <rPr>
        <sz val="11"/>
        <rFont val="Calibri"/>
        <family val="2"/>
      </rPr>
      <t>(4 mg/ml, 1 ml), ampoule</t>
    </r>
  </si>
  <si>
    <r>
      <t xml:space="preserve">Diazépam 10 mg </t>
    </r>
    <r>
      <rPr>
        <sz val="11"/>
        <rFont val="Calibri"/>
        <family val="2"/>
      </rPr>
      <t>(5 mg/ml, 2 ml)</t>
    </r>
    <r>
      <rPr>
        <b/>
        <sz val="11"/>
        <rFont val="Calibri"/>
        <family val="2"/>
      </rPr>
      <t xml:space="preserve">, </t>
    </r>
    <r>
      <rPr>
        <sz val="11"/>
        <rFont val="Calibri"/>
        <family val="2"/>
      </rPr>
      <t>ampoule</t>
    </r>
  </si>
  <si>
    <r>
      <t xml:space="preserve">Epinephrine 1 mg </t>
    </r>
    <r>
      <rPr>
        <sz val="11"/>
        <rFont val="Calibri"/>
        <family val="2"/>
      </rPr>
      <t>(1 mg/ml, 1ml), ampoule</t>
    </r>
  </si>
  <si>
    <r>
      <t>Paracétamol 500 mg</t>
    </r>
    <r>
      <rPr>
        <sz val="11"/>
        <rFont val="Calibri"/>
        <family val="2"/>
      </rPr>
      <t xml:space="preserve"> (10 mg/ml) IV, flacon de 50 ml</t>
    </r>
  </si>
  <si>
    <r>
      <t>Eau pour préparation injectable</t>
    </r>
    <r>
      <rPr>
        <sz val="11"/>
        <rFont val="Calibri"/>
        <family val="2"/>
      </rPr>
      <t>, flacon de 10 ml</t>
    </r>
  </si>
  <si>
    <r>
      <t>Chlorure de sodium 0,9%</t>
    </r>
    <r>
      <rPr>
        <sz val="11"/>
        <rFont val="Calibri"/>
        <family val="2"/>
      </rPr>
      <t xml:space="preserve"> 10 ml, amp. plastique</t>
    </r>
  </si>
  <si>
    <r>
      <t>Glucose 5%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500 ml</t>
    </r>
    <r>
      <rPr>
        <sz val="11"/>
        <rFont val="Calibri"/>
        <family val="2"/>
      </rPr>
      <t>, poche plastique + tubulure</t>
    </r>
  </si>
  <si>
    <r>
      <t>Ringer lactate 500 ml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poche plastique + tubulure</t>
    </r>
    <r>
      <rPr>
        <b/>
        <sz val="11"/>
        <rFont val="Calibri"/>
        <family val="2"/>
      </rPr>
      <t xml:space="preserve"> </t>
    </r>
  </si>
  <si>
    <t>Chlorhexidine 2%, 70% alcool isopropylique, sol.co.,250ml,fl</t>
  </si>
  <si>
    <r>
      <t xml:space="preserve">Tétracycline ophtalmique 1%, </t>
    </r>
    <r>
      <rPr>
        <sz val="11"/>
        <rFont val="Calibri"/>
        <family val="2"/>
      </rPr>
      <t>tube de 5 g</t>
    </r>
  </si>
  <si>
    <t>Compresse de gaze, non stérile, 10 cm, 12 plis, non stérile</t>
  </si>
  <si>
    <t>Bande de gaze, 6 cm x 4 m</t>
  </si>
  <si>
    <t>Gant non stérile, u.u., moyen</t>
  </si>
  <si>
    <t>Bracelet pour périmètre brachial, pédiatrique</t>
  </si>
  <si>
    <t>Autres items, à compléter selon les besoins</t>
  </si>
  <si>
    <t>Test rapide paludisme</t>
  </si>
  <si>
    <t>Traitement antipaludique (selon le protocole local)</t>
  </si>
  <si>
    <t>Aliments thérapeutiques</t>
  </si>
  <si>
    <t>Fiche de stock</t>
  </si>
  <si>
    <t>Solution hydro-alcoolique, flacon de 250 ml</t>
  </si>
  <si>
    <t>A prévoir lors de la première visite à l'hôpital puis selon les besoins</t>
  </si>
  <si>
    <t>Oxymètre de pouls + accessoires</t>
  </si>
  <si>
    <t>Module matériel d'examens</t>
  </si>
  <si>
    <t>Thermomètre électronique, précision 0,1ºC + étui</t>
  </si>
  <si>
    <t>Chambre d'inhalation, 250 ml, avec masque + embout</t>
  </si>
  <si>
    <t>Concentrateur O2 5 l, 220 V , Accessoires</t>
  </si>
  <si>
    <t>Nébulisateur portable + accessoires</t>
  </si>
  <si>
    <t>COÛT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</si>
</sst>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8"/>
      <color indexed="81"/>
      <name val="Tahoma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</font>
    <font>
      <b/>
      <sz val="12"/>
      <name val="Calibri"/>
    </font>
    <font>
      <b/>
      <sz val="12"/>
      <color indexed="10"/>
      <name val="Calibri"/>
      <family val="2"/>
    </font>
    <font>
      <sz val="12"/>
      <name val="Calibri"/>
    </font>
    <font>
      <i/>
      <sz val="12"/>
      <name val="Calibri"/>
      <family val="2"/>
    </font>
    <font>
      <i/>
      <sz val="12"/>
      <color indexed="10"/>
      <name val="Calibri"/>
      <family val="2"/>
    </font>
    <font>
      <b/>
      <sz val="12"/>
      <name val="Calibri"/>
    </font>
    <font>
      <sz val="12"/>
      <name val="Calibri"/>
    </font>
    <font>
      <b/>
      <sz val="10"/>
      <color indexed="81"/>
      <name val="Calibri"/>
    </font>
    <font>
      <sz val="10"/>
      <color indexed="81"/>
      <name val="Calibri"/>
    </font>
    <font>
      <sz val="9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i/>
      <sz val="10"/>
      <color indexed="10"/>
      <name val="Calibri"/>
      <family val="2"/>
    </font>
    <font>
      <b/>
      <u/>
      <sz val="10"/>
      <name val="Calibri"/>
      <family val="2"/>
    </font>
    <font>
      <sz val="14"/>
      <name val="Arial"/>
      <family val="2"/>
    </font>
    <font>
      <i/>
      <sz val="9"/>
      <color indexed="10"/>
      <name val="Calibri"/>
      <family val="2"/>
    </font>
    <font>
      <sz val="10"/>
      <color indexed="63"/>
      <name val="Source Sans Pro"/>
      <family val="2"/>
    </font>
    <font>
      <sz val="10"/>
      <color rgb="FFFF0000"/>
      <name val="Arial"/>
      <family val="2"/>
    </font>
    <font>
      <sz val="6"/>
      <color rgb="FF212529"/>
      <name val="Calibri"/>
      <family val="2"/>
    </font>
    <font>
      <sz val="10"/>
      <color rgb="FF212529"/>
      <name val="Calibri"/>
      <family val="2"/>
    </font>
    <font>
      <b/>
      <sz val="14"/>
      <color rgb="FFFF0000"/>
      <name val="Calibri"/>
      <family val="2"/>
    </font>
    <font>
      <sz val="9"/>
      <color rgb="FF212529"/>
      <name val="Calibri"/>
      <family val="2"/>
    </font>
    <font>
      <sz val="9"/>
      <color rgb="FF111111"/>
      <name val="Calibri"/>
      <family val="2"/>
    </font>
    <font>
      <sz val="9"/>
      <color rgb="FF212529"/>
      <name val="Roboto"/>
    </font>
    <font>
      <b/>
      <sz val="10"/>
      <color rgb="FF212529"/>
      <name val="Source Sans Pro"/>
      <family val="2"/>
    </font>
    <font>
      <sz val="9"/>
      <color rgb="FF21252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2E3EA"/>
      </left>
      <right style="medium">
        <color rgb="FFDDDDDD"/>
      </right>
      <top style="medium">
        <color rgb="FFFFFFFF"/>
      </top>
      <bottom style="medium">
        <color rgb="FFD2E3EA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justify" vertical="top"/>
    </xf>
    <xf numFmtId="0" fontId="3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3" fillId="4" borderId="1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6" xfId="0" applyFont="1" applyFill="1" applyBorder="1" applyAlignment="1" applyProtection="1">
      <alignment horizontal="left"/>
      <protection locked="0"/>
    </xf>
    <xf numFmtId="0" fontId="13" fillId="4" borderId="7" xfId="0" applyFont="1" applyFill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left"/>
      <protection locked="0"/>
    </xf>
    <xf numFmtId="0" fontId="13" fillId="4" borderId="9" xfId="0" applyFont="1" applyFill="1" applyBorder="1" applyAlignment="1" applyProtection="1">
      <alignment horizontal="left"/>
      <protection locked="0"/>
    </xf>
    <xf numFmtId="1" fontId="1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10" xfId="0" applyFont="1" applyBorder="1"/>
    <xf numFmtId="0" fontId="13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" xfId="0" applyFont="1" applyBorder="1"/>
    <xf numFmtId="0" fontId="13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/>
    <xf numFmtId="0" fontId="13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/>
    <xf numFmtId="0" fontId="13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" fontId="13" fillId="0" borderId="1" xfId="2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1" fillId="4" borderId="1" xfId="0" applyNumberFormat="1" applyFont="1" applyFill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5" xfId="0" applyFont="1" applyFill="1" applyBorder="1" applyAlignment="1" applyProtection="1">
      <alignment horizontal="center"/>
      <protection locked="0"/>
    </xf>
    <xf numFmtId="0" fontId="14" fillId="0" borderId="0" xfId="0" applyFont="1"/>
    <xf numFmtId="0" fontId="15" fillId="0" borderId="0" xfId="0" applyFont="1"/>
    <xf numFmtId="0" fontId="13" fillId="0" borderId="0" xfId="1" applyFont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37" fillId="0" borderId="0" xfId="0" applyFont="1"/>
    <xf numFmtId="0" fontId="21" fillId="0" borderId="0" xfId="0" applyFont="1" applyAlignment="1">
      <alignment horizontal="left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left"/>
    </xf>
    <xf numFmtId="0" fontId="37" fillId="0" borderId="0" xfId="0" applyFont="1" applyAlignment="1">
      <alignment horizontal="left" vertical="center"/>
    </xf>
    <xf numFmtId="0" fontId="3" fillId="0" borderId="4" xfId="0" quotePrefix="1" applyFont="1" applyBorder="1" applyAlignment="1">
      <alignment horizontal="left"/>
    </xf>
    <xf numFmtId="0" fontId="21" fillId="2" borderId="1" xfId="0" applyFont="1" applyFill="1" applyBorder="1"/>
    <xf numFmtId="0" fontId="3" fillId="0" borderId="0" xfId="0" applyFont="1" applyAlignment="1">
      <alignment horizontal="left"/>
    </xf>
    <xf numFmtId="0" fontId="25" fillId="0" borderId="13" xfId="0" applyFont="1" applyBorder="1"/>
    <xf numFmtId="0" fontId="26" fillId="0" borderId="3" xfId="0" applyFont="1" applyBorder="1"/>
    <xf numFmtId="0" fontId="27" fillId="0" borderId="0" xfId="0" applyFont="1" applyAlignment="1">
      <alignment horizontal="center"/>
    </xf>
    <xf numFmtId="0" fontId="27" fillId="4" borderId="5" xfId="0" applyFont="1" applyFill="1" applyBorder="1" applyAlignment="1" applyProtection="1">
      <alignment horizontal="left"/>
      <protection locked="0"/>
    </xf>
    <xf numFmtId="0" fontId="27" fillId="4" borderId="6" xfId="0" applyFont="1" applyFill="1" applyBorder="1" applyAlignment="1" applyProtection="1">
      <alignment horizontal="left"/>
      <protection locked="0"/>
    </xf>
    <xf numFmtId="0" fontId="27" fillId="4" borderId="8" xfId="0" applyFont="1" applyFill="1" applyBorder="1" applyAlignment="1" applyProtection="1">
      <alignment horizontal="left"/>
      <protection locked="0"/>
    </xf>
    <xf numFmtId="0" fontId="27" fillId="4" borderId="9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9" borderId="1" xfId="0" applyFont="1" applyFill="1" applyBorder="1" applyAlignment="1">
      <alignment horizontal="center"/>
    </xf>
    <xf numFmtId="0" fontId="26" fillId="5" borderId="0" xfId="0" applyFont="1" applyFill="1"/>
    <xf numFmtId="0" fontId="29" fillId="0" borderId="0" xfId="0" applyFont="1"/>
    <xf numFmtId="0" fontId="31" fillId="0" borderId="0" xfId="0" applyFont="1"/>
    <xf numFmtId="0" fontId="26" fillId="6" borderId="0" xfId="0" applyFont="1" applyFill="1" applyAlignment="1">
      <alignment horizontal="left"/>
    </xf>
    <xf numFmtId="0" fontId="32" fillId="0" borderId="0" xfId="0" applyFont="1" applyAlignment="1">
      <alignment horizontal="justify" vertical="top"/>
    </xf>
    <xf numFmtId="0" fontId="30" fillId="0" borderId="3" xfId="0" quotePrefix="1" applyFont="1" applyBorder="1" applyAlignment="1">
      <alignment horizontal="left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0" fontId="29" fillId="0" borderId="3" xfId="0" applyFont="1" applyBorder="1"/>
    <xf numFmtId="0" fontId="29" fillId="0" borderId="1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3" xfId="0" applyFont="1" applyBorder="1" applyAlignment="1">
      <alignment horizontal="left" vertical="center"/>
    </xf>
    <xf numFmtId="0" fontId="33" fillId="0" borderId="0" xfId="0" applyFont="1"/>
    <xf numFmtId="0" fontId="30" fillId="0" borderId="3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/>
    </xf>
    <xf numFmtId="0" fontId="3" fillId="2" borderId="18" xfId="0" applyFont="1" applyFill="1" applyBorder="1"/>
    <xf numFmtId="0" fontId="3" fillId="0" borderId="20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3" fillId="3" borderId="21" xfId="0" applyFont="1" applyFill="1" applyBorder="1"/>
    <xf numFmtId="0" fontId="3" fillId="0" borderId="19" xfId="0" applyFont="1" applyBorder="1" applyAlignment="1">
      <alignment horizontal="center"/>
    </xf>
    <xf numFmtId="0" fontId="38" fillId="0" borderId="3" xfId="0" applyFont="1" applyBorder="1"/>
    <xf numFmtId="0" fontId="29" fillId="0" borderId="0" xfId="0" applyFont="1" applyAlignment="1">
      <alignment vertical="center"/>
    </xf>
    <xf numFmtId="0" fontId="39" fillId="0" borderId="0" xfId="0" applyFont="1"/>
    <xf numFmtId="0" fontId="34" fillId="0" borderId="0" xfId="0" applyFont="1"/>
    <xf numFmtId="0" fontId="25" fillId="0" borderId="22" xfId="0" applyFont="1" applyBorder="1" applyAlignment="1">
      <alignment horizontal="center"/>
    </xf>
    <xf numFmtId="0" fontId="40" fillId="0" borderId="0" xfId="0" applyFont="1"/>
    <xf numFmtId="0" fontId="13" fillId="4" borderId="23" xfId="0" applyFont="1" applyFill="1" applyBorder="1" applyAlignment="1" applyProtection="1">
      <alignment horizontal="center"/>
      <protection locked="0"/>
    </xf>
    <xf numFmtId="0" fontId="25" fillId="4" borderId="1" xfId="0" applyFont="1" applyFill="1" applyBorder="1" applyAlignment="1" applyProtection="1">
      <alignment horizontal="center"/>
      <protection locked="0"/>
    </xf>
    <xf numFmtId="0" fontId="27" fillId="9" borderId="0" xfId="0" applyFont="1" applyFill="1" applyAlignment="1">
      <alignment vertical="center"/>
    </xf>
    <xf numFmtId="0" fontId="24" fillId="0" borderId="0" xfId="0" applyFont="1"/>
    <xf numFmtId="0" fontId="26" fillId="0" borderId="3" xfId="0" applyFont="1" applyBorder="1" applyAlignment="1">
      <alignment horizontal="left"/>
    </xf>
    <xf numFmtId="0" fontId="24" fillId="4" borderId="4" xfId="0" applyFont="1" applyFill="1" applyBorder="1" applyAlignment="1" applyProtection="1">
      <alignment horizontal="left"/>
      <protection locked="0"/>
    </xf>
    <xf numFmtId="0" fontId="24" fillId="4" borderId="5" xfId="0" applyFont="1" applyFill="1" applyBorder="1" applyAlignment="1" applyProtection="1">
      <alignment horizontal="left"/>
      <protection locked="0"/>
    </xf>
    <xf numFmtId="0" fontId="24" fillId="4" borderId="6" xfId="0" applyFont="1" applyFill="1" applyBorder="1" applyAlignment="1" applyProtection="1">
      <alignment horizontal="left"/>
      <protection locked="0"/>
    </xf>
    <xf numFmtId="0" fontId="26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1" xfId="0" quotePrefix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30" fillId="0" borderId="1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0" fontId="26" fillId="0" borderId="3" xfId="0" quotePrefix="1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11" fillId="7" borderId="24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2" applyNumberFormat="1" applyFont="1" applyBorder="1" applyAlignment="1">
      <alignment horizontal="center" vertical="center"/>
    </xf>
    <xf numFmtId="1" fontId="11" fillId="7" borderId="24" xfId="0" applyNumberFormat="1" applyFont="1" applyFill="1" applyBorder="1" applyAlignment="1">
      <alignment horizontal="center" vertical="center"/>
    </xf>
    <xf numFmtId="1" fontId="11" fillId="7" borderId="2" xfId="0" applyNumberFormat="1" applyFont="1" applyFill="1" applyBorder="1" applyAlignment="1">
      <alignment horizontal="center" vertical="center"/>
    </xf>
    <xf numFmtId="1" fontId="11" fillId="7" borderId="25" xfId="0" applyNumberFormat="1" applyFont="1" applyFill="1" applyBorder="1" applyAlignment="1">
      <alignment horizontal="center" vertical="center"/>
    </xf>
    <xf numFmtId="1" fontId="11" fillId="7" borderId="20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/>
    </xf>
    <xf numFmtId="0" fontId="35" fillId="0" borderId="0" xfId="0" applyFont="1" applyAlignment="1">
      <alignment horizontal="justify" vertical="top"/>
    </xf>
    <xf numFmtId="0" fontId="31" fillId="0" borderId="21" xfId="0" applyFont="1" applyBorder="1"/>
    <xf numFmtId="0" fontId="41" fillId="0" borderId="1" xfId="0" applyFont="1" applyBorder="1"/>
    <xf numFmtId="0" fontId="31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justify"/>
    </xf>
    <xf numFmtId="0" fontId="3" fillId="0" borderId="1" xfId="0" applyFont="1" applyBorder="1"/>
    <xf numFmtId="0" fontId="3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2" fillId="0" borderId="1" xfId="0" applyFont="1" applyBorder="1"/>
    <xf numFmtId="0" fontId="31" fillId="0" borderId="1" xfId="0" applyFont="1" applyBorder="1" applyAlignment="1">
      <alignment horizontal="left"/>
    </xf>
    <xf numFmtId="0" fontId="42" fillId="10" borderId="37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1" fillId="0" borderId="0" xfId="0" applyFont="1"/>
    <xf numFmtId="0" fontId="44" fillId="0" borderId="0" xfId="0" applyFont="1"/>
    <xf numFmtId="0" fontId="45" fillId="0" borderId="0" xfId="0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 wrapText="1"/>
    </xf>
    <xf numFmtId="0" fontId="13" fillId="0" borderId="0" xfId="0" quotePrefix="1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3" fillId="0" borderId="0" xfId="0" quotePrefix="1" applyFont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0" fontId="12" fillId="4" borderId="0" xfId="0" applyFont="1" applyFill="1" applyAlignment="1">
      <alignment horizontal="left" wrapText="1"/>
    </xf>
    <xf numFmtId="0" fontId="13" fillId="0" borderId="0" xfId="0" quotePrefix="1" applyFont="1" applyAlignment="1">
      <alignment wrapText="1"/>
    </xf>
    <xf numFmtId="0" fontId="13" fillId="0" borderId="0" xfId="0" quotePrefix="1" applyFont="1" applyAlignment="1">
      <alignment horizontal="left"/>
    </xf>
    <xf numFmtId="0" fontId="30" fillId="0" borderId="3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13" fillId="4" borderId="16" xfId="0" applyFont="1" applyFill="1" applyBorder="1" applyAlignment="1" applyProtection="1">
      <alignment horizontal="left"/>
      <protection locked="0"/>
    </xf>
    <xf numFmtId="0" fontId="13" fillId="4" borderId="33" xfId="0" applyFont="1" applyFill="1" applyBorder="1" applyAlignment="1" applyProtection="1">
      <alignment horizontal="left"/>
      <protection locked="0"/>
    </xf>
    <xf numFmtId="0" fontId="13" fillId="4" borderId="34" xfId="0" applyFont="1" applyFill="1" applyBorder="1" applyAlignment="1" applyProtection="1">
      <alignment horizontal="left"/>
      <protection locked="0"/>
    </xf>
    <xf numFmtId="0" fontId="24" fillId="4" borderId="4" xfId="0" applyFont="1" applyFill="1" applyBorder="1" applyAlignment="1" applyProtection="1">
      <alignment horizontal="left"/>
      <protection locked="0"/>
    </xf>
    <xf numFmtId="0" fontId="24" fillId="4" borderId="5" xfId="0" applyFont="1" applyFill="1" applyBorder="1" applyAlignment="1" applyProtection="1">
      <alignment horizontal="left"/>
      <protection locked="0"/>
    </xf>
    <xf numFmtId="0" fontId="24" fillId="4" borderId="6" xfId="0" applyFont="1" applyFill="1" applyBorder="1" applyAlignment="1" applyProtection="1">
      <alignment horizontal="left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6" xfId="0" applyFont="1" applyFill="1" applyBorder="1" applyAlignment="1" applyProtection="1">
      <alignment horizontal="left"/>
      <protection locked="0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center"/>
    </xf>
    <xf numFmtId="0" fontId="28" fillId="0" borderId="27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164" fontId="11" fillId="0" borderId="30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35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1" fillId="0" borderId="35" xfId="0" applyFont="1" applyBorder="1" applyAlignment="1" applyProtection="1">
      <alignment horizontal="left"/>
      <protection locked="0"/>
    </xf>
    <xf numFmtId="9" fontId="13" fillId="0" borderId="0" xfId="0" applyNumberFormat="1" applyFont="1" applyAlignment="1">
      <alignment horizontal="left"/>
    </xf>
    <xf numFmtId="0" fontId="11" fillId="6" borderId="0" xfId="0" applyFont="1" applyFill="1" applyAlignment="1">
      <alignment horizontal="left"/>
    </xf>
    <xf numFmtId="0" fontId="11" fillId="11" borderId="36" xfId="0" applyFont="1" applyFill="1" applyBorder="1" applyAlignment="1">
      <alignment horizontal="left"/>
    </xf>
    <xf numFmtId="0" fontId="0" fillId="11" borderId="36" xfId="0" applyFill="1" applyBorder="1" applyAlignment="1">
      <alignment horizontal="left"/>
    </xf>
    <xf numFmtId="0" fontId="11" fillId="4" borderId="32" xfId="0" applyFont="1" applyFill="1" applyBorder="1" applyAlignment="1" applyProtection="1">
      <alignment horizontal="left"/>
      <protection locked="0"/>
    </xf>
    <xf numFmtId="0" fontId="11" fillId="4" borderId="6" xfId="0" applyFont="1" applyFill="1" applyBorder="1" applyAlignment="1" applyProtection="1">
      <alignment horizontal="left"/>
      <protection locked="0"/>
    </xf>
    <xf numFmtId="0" fontId="11" fillId="5" borderId="0" xfId="0" applyFont="1" applyFill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26" fillId="0" borderId="3" xfId="0" quotePrefix="1" applyFont="1" applyBorder="1" applyAlignment="1">
      <alignment horizontal="left"/>
    </xf>
  </cellXfs>
  <cellStyles count="3">
    <cellStyle name="Normal" xfId="0" builtinId="0"/>
    <cellStyle name="Normal_3 liste med" xfId="1" xr:uid="{C9AF864A-37EA-49C9-831F-5F66B6C671F5}"/>
    <cellStyle name="Pourcentage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834C-4E16-4CC3-B440-FFA01B6810FF}">
  <sheetPr>
    <tabColor indexed="51"/>
  </sheetPr>
  <dimension ref="A1:H36"/>
  <sheetViews>
    <sheetView topLeftCell="A4" zoomScale="90" zoomScaleNormal="90" workbookViewId="0">
      <selection activeCell="A8" sqref="A8:H8"/>
    </sheetView>
  </sheetViews>
  <sheetFormatPr baseColWidth="10" defaultColWidth="11.453125" defaultRowHeight="15.5" x14ac:dyDescent="0.35"/>
  <cols>
    <col min="1" max="1" width="6.453125" style="50" customWidth="1"/>
    <col min="2" max="6" width="11.453125" style="50"/>
    <col min="7" max="7" width="20.453125" style="50" customWidth="1"/>
    <col min="8" max="8" width="35.1796875" style="50" customWidth="1"/>
    <col min="9" max="16384" width="11.453125" style="50"/>
  </cols>
  <sheetData>
    <row r="1" spans="1:8" s="51" customFormat="1" x14ac:dyDescent="0.35">
      <c r="A1" s="24" t="s">
        <v>0</v>
      </c>
      <c r="B1" s="24"/>
      <c r="C1" s="24"/>
      <c r="D1" s="24"/>
      <c r="E1" s="24"/>
      <c r="F1" s="24"/>
      <c r="G1" s="24"/>
      <c r="H1" s="24"/>
    </row>
    <row r="2" spans="1:8" s="51" customFormat="1" x14ac:dyDescent="0.35">
      <c r="A2" s="171"/>
      <c r="B2" s="171"/>
      <c r="C2" s="171"/>
      <c r="D2" s="171"/>
      <c r="E2" s="171"/>
      <c r="F2" s="171"/>
      <c r="G2" s="171"/>
      <c r="H2" s="171"/>
    </row>
    <row r="3" spans="1:8" s="51" customFormat="1" ht="16.5" customHeight="1" x14ac:dyDescent="0.35">
      <c r="A3" s="174" t="s">
        <v>1</v>
      </c>
      <c r="B3" s="174"/>
      <c r="C3" s="174"/>
      <c r="D3" s="174"/>
      <c r="E3" s="174"/>
      <c r="F3" s="174"/>
      <c r="G3" s="174"/>
      <c r="H3" s="174"/>
    </row>
    <row r="4" spans="1:8" ht="35.25" customHeight="1" x14ac:dyDescent="0.35">
      <c r="A4" s="175" t="s">
        <v>2</v>
      </c>
      <c r="B4" s="167"/>
      <c r="C4" s="167"/>
      <c r="D4" s="167"/>
      <c r="E4" s="167"/>
      <c r="F4" s="167"/>
      <c r="G4" s="167"/>
      <c r="H4" s="167"/>
    </row>
    <row r="5" spans="1:8" ht="12" customHeight="1" x14ac:dyDescent="0.35">
      <c r="A5" s="165"/>
      <c r="B5" s="164"/>
      <c r="C5" s="164"/>
      <c r="D5" s="164"/>
      <c r="E5" s="164"/>
      <c r="F5" s="164"/>
      <c r="G5" s="164"/>
      <c r="H5" s="164"/>
    </row>
    <row r="6" spans="1:8" ht="14.25" customHeight="1" x14ac:dyDescent="0.35">
      <c r="A6" s="101" t="s">
        <v>3</v>
      </c>
      <c r="B6" s="15"/>
      <c r="C6" s="15"/>
      <c r="D6" s="15"/>
      <c r="E6" s="15"/>
      <c r="F6" s="15"/>
      <c r="G6" s="15"/>
      <c r="H6" s="15"/>
    </row>
    <row r="7" spans="1:8" x14ac:dyDescent="0.35">
      <c r="A7" s="174" t="s">
        <v>4</v>
      </c>
      <c r="B7" s="174"/>
      <c r="C7" s="174"/>
      <c r="D7" s="174"/>
      <c r="E7" s="174"/>
      <c r="F7" s="174"/>
      <c r="G7" s="174"/>
      <c r="H7" s="174"/>
    </row>
    <row r="8" spans="1:8" ht="33" customHeight="1" x14ac:dyDescent="0.35">
      <c r="A8" s="176" t="s">
        <v>5</v>
      </c>
      <c r="B8" s="172"/>
      <c r="C8" s="172"/>
      <c r="D8" s="172"/>
      <c r="E8" s="172"/>
      <c r="F8" s="172"/>
      <c r="G8" s="172"/>
      <c r="H8" s="172"/>
    </row>
    <row r="9" spans="1:8" ht="29.25" customHeight="1" x14ac:dyDescent="0.35">
      <c r="A9" s="169" t="s">
        <v>6</v>
      </c>
      <c r="B9" s="169"/>
      <c r="C9" s="169"/>
      <c r="D9" s="169"/>
      <c r="E9" s="169"/>
      <c r="F9" s="169"/>
      <c r="G9" s="169"/>
      <c r="H9" s="169"/>
    </row>
    <row r="10" spans="1:8" ht="18" customHeight="1" x14ac:dyDescent="0.35">
      <c r="A10" s="169" t="s">
        <v>7</v>
      </c>
      <c r="B10" s="167"/>
      <c r="C10" s="167"/>
      <c r="D10" s="167"/>
      <c r="E10" s="167"/>
      <c r="F10" s="167"/>
      <c r="G10" s="167"/>
      <c r="H10" s="167"/>
    </row>
    <row r="11" spans="1:8" x14ac:dyDescent="0.35">
      <c r="A11" s="177" t="s">
        <v>8</v>
      </c>
      <c r="B11" s="173"/>
      <c r="C11" s="173"/>
      <c r="D11" s="173"/>
      <c r="E11" s="173"/>
      <c r="F11" s="173"/>
      <c r="G11" s="173"/>
      <c r="H11" s="15"/>
    </row>
    <row r="12" spans="1:8" x14ac:dyDescent="0.35">
      <c r="A12" s="157" t="s">
        <v>9</v>
      </c>
      <c r="B12" s="15"/>
      <c r="C12" s="15"/>
      <c r="D12" s="15"/>
      <c r="E12" s="15"/>
      <c r="F12" s="15"/>
      <c r="G12" s="15"/>
      <c r="H12" s="15"/>
    </row>
    <row r="13" spans="1:8" ht="7.5" customHeight="1" x14ac:dyDescent="0.35">
      <c r="A13" s="15"/>
      <c r="B13" s="15"/>
      <c r="C13" s="15"/>
      <c r="D13" s="15"/>
      <c r="E13" s="15"/>
      <c r="F13" s="15"/>
      <c r="G13" s="15"/>
      <c r="H13" s="15"/>
    </row>
    <row r="14" spans="1:8" x14ac:dyDescent="0.35">
      <c r="A14" s="14" t="s">
        <v>10</v>
      </c>
      <c r="B14" s="14"/>
      <c r="C14" s="14"/>
      <c r="D14" s="14"/>
      <c r="E14" s="15"/>
      <c r="F14" s="15"/>
      <c r="G14" s="15"/>
      <c r="H14" s="15"/>
    </row>
    <row r="15" spans="1:8" x14ac:dyDescent="0.35">
      <c r="A15" s="15"/>
      <c r="B15" s="173" t="s">
        <v>11</v>
      </c>
      <c r="C15" s="173"/>
      <c r="D15" s="173"/>
      <c r="E15" s="173"/>
      <c r="F15" s="173"/>
      <c r="G15" s="173"/>
      <c r="H15" s="173"/>
    </row>
    <row r="16" spans="1:8" x14ac:dyDescent="0.35">
      <c r="A16" s="15"/>
      <c r="B16" s="173" t="s">
        <v>12</v>
      </c>
      <c r="C16" s="173"/>
      <c r="D16" s="173"/>
      <c r="E16" s="173"/>
      <c r="F16" s="173"/>
      <c r="G16" s="173"/>
      <c r="H16" s="173"/>
    </row>
    <row r="17" spans="1:8" x14ac:dyDescent="0.35">
      <c r="A17" s="15"/>
      <c r="B17" s="15" t="s">
        <v>13</v>
      </c>
      <c r="C17" s="15"/>
      <c r="D17" s="15"/>
      <c r="E17" s="15"/>
      <c r="F17" s="15"/>
      <c r="G17" s="15"/>
      <c r="H17" s="15"/>
    </row>
    <row r="18" spans="1:8" ht="16.5" customHeight="1" x14ac:dyDescent="0.35">
      <c r="A18" s="15"/>
      <c r="B18" s="15" t="s">
        <v>14</v>
      </c>
      <c r="C18" s="15"/>
      <c r="D18" s="15"/>
      <c r="E18" s="15"/>
      <c r="F18" s="15"/>
      <c r="G18" s="15"/>
      <c r="H18" s="15"/>
    </row>
    <row r="19" spans="1:8" ht="17.25" customHeight="1" x14ac:dyDescent="0.35">
      <c r="A19" s="15"/>
      <c r="B19" s="15" t="s">
        <v>15</v>
      </c>
      <c r="C19" s="15"/>
      <c r="D19" s="15"/>
      <c r="E19" s="15"/>
      <c r="F19" s="15"/>
      <c r="G19" s="15"/>
      <c r="H19" s="15"/>
    </row>
    <row r="20" spans="1:8" ht="18" customHeight="1" x14ac:dyDescent="0.35">
      <c r="A20" s="15"/>
      <c r="B20" s="15" t="s">
        <v>16</v>
      </c>
      <c r="C20" s="15"/>
      <c r="D20" s="15"/>
      <c r="E20" s="15"/>
      <c r="F20" s="15"/>
      <c r="G20" s="15"/>
      <c r="H20" s="15"/>
    </row>
    <row r="21" spans="1:8" ht="18.649999999999999" customHeight="1" x14ac:dyDescent="0.35">
      <c r="A21" s="15"/>
      <c r="B21" s="172" t="s">
        <v>17</v>
      </c>
      <c r="C21" s="172"/>
      <c r="D21" s="172"/>
      <c r="E21" s="172"/>
      <c r="F21" s="172"/>
      <c r="G21" s="172"/>
      <c r="H21" s="172"/>
    </row>
    <row r="22" spans="1:8" ht="19.5" customHeight="1" x14ac:dyDescent="0.35">
      <c r="A22" s="169" t="s">
        <v>18</v>
      </c>
      <c r="B22" s="167"/>
      <c r="C22" s="167"/>
      <c r="D22" s="167"/>
      <c r="E22" s="167"/>
      <c r="F22" s="167"/>
      <c r="G22" s="167"/>
      <c r="H22" s="167"/>
    </row>
    <row r="23" spans="1:8" ht="15" customHeight="1" x14ac:dyDescent="0.35">
      <c r="A23" s="166" t="s">
        <v>19</v>
      </c>
      <c r="B23" s="167"/>
      <c r="C23" s="167"/>
      <c r="D23" s="167"/>
      <c r="E23" s="167"/>
      <c r="F23" s="167"/>
      <c r="G23" s="167"/>
      <c r="H23" s="167"/>
    </row>
    <row r="24" spans="1:8" ht="10" hidden="1" customHeight="1" x14ac:dyDescent="0.35">
      <c r="A24" s="168"/>
      <c r="B24" s="168"/>
      <c r="C24" s="168"/>
      <c r="D24" s="168"/>
      <c r="E24" s="168"/>
      <c r="F24" s="168"/>
      <c r="G24" s="168"/>
      <c r="H24" s="168"/>
    </row>
    <row r="25" spans="1:8" ht="16" customHeight="1" x14ac:dyDescent="0.35">
      <c r="A25" s="168"/>
      <c r="B25" s="168"/>
      <c r="C25" s="168"/>
      <c r="D25" s="168"/>
      <c r="E25" s="168"/>
      <c r="F25" s="168"/>
      <c r="G25" s="168"/>
      <c r="H25" s="168"/>
    </row>
    <row r="26" spans="1:8" ht="16" customHeight="1" x14ac:dyDescent="0.35">
      <c r="A26" s="15"/>
      <c r="B26" s="15"/>
      <c r="C26" s="101" t="s">
        <v>20</v>
      </c>
      <c r="D26" s="15"/>
      <c r="E26" s="15"/>
      <c r="F26" s="15"/>
      <c r="G26" s="15"/>
      <c r="H26" s="15"/>
    </row>
    <row r="27" spans="1:8" ht="16" customHeight="1" x14ac:dyDescent="0.35">
      <c r="A27" s="15"/>
      <c r="B27" s="15"/>
      <c r="C27" s="101" t="s">
        <v>21</v>
      </c>
      <c r="D27" s="15"/>
      <c r="E27" s="15"/>
      <c r="F27" s="15"/>
      <c r="G27" s="15"/>
      <c r="H27" s="15"/>
    </row>
    <row r="28" spans="1:8" ht="16" customHeight="1" x14ac:dyDescent="0.35">
      <c r="A28" s="15"/>
      <c r="B28" s="15"/>
      <c r="C28" s="101"/>
      <c r="D28" s="15" t="s">
        <v>22</v>
      </c>
      <c r="E28" s="15"/>
      <c r="F28" s="15"/>
      <c r="G28" s="15"/>
      <c r="H28" s="15"/>
    </row>
    <row r="29" spans="1:8" ht="18.75" customHeight="1" x14ac:dyDescent="0.35">
      <c r="A29" s="156"/>
      <c r="B29" s="15"/>
      <c r="C29" s="15"/>
      <c r="D29" s="15" t="s">
        <v>23</v>
      </c>
      <c r="E29" s="15"/>
      <c r="F29" s="15"/>
      <c r="G29" s="15"/>
      <c r="H29" s="15"/>
    </row>
    <row r="30" spans="1:8" ht="16.5" customHeight="1" x14ac:dyDescent="0.35">
      <c r="A30" s="170" t="s">
        <v>24</v>
      </c>
      <c r="B30" s="170"/>
      <c r="C30" s="170"/>
      <c r="D30" s="170"/>
      <c r="E30" s="170"/>
      <c r="F30" s="170"/>
      <c r="G30" s="170"/>
      <c r="H30" s="170"/>
    </row>
    <row r="31" spans="1:8" x14ac:dyDescent="0.35">
      <c r="A31" s="157" t="s">
        <v>25</v>
      </c>
      <c r="B31" s="15"/>
      <c r="C31" s="15"/>
      <c r="D31" s="15"/>
      <c r="E31" s="15"/>
      <c r="F31" s="15"/>
      <c r="G31" s="15"/>
      <c r="H31" s="15"/>
    </row>
    <row r="32" spans="1:8" ht="15" customHeight="1" x14ac:dyDescent="0.35">
      <c r="A32" s="169" t="s">
        <v>26</v>
      </c>
      <c r="B32" s="167"/>
      <c r="C32" s="167"/>
      <c r="D32" s="167"/>
      <c r="E32" s="167"/>
      <c r="F32" s="167"/>
      <c r="G32" s="167"/>
      <c r="H32" s="167"/>
    </row>
    <row r="33" spans="1:8" ht="14.25" customHeight="1" x14ac:dyDescent="0.35">
      <c r="A33" s="14" t="s">
        <v>27</v>
      </c>
      <c r="B33" s="15"/>
      <c r="C33" s="15"/>
      <c r="D33" s="15"/>
      <c r="E33" s="15"/>
      <c r="F33" s="15"/>
      <c r="G33" s="15"/>
      <c r="H33" s="15"/>
    </row>
    <row r="34" spans="1:8" ht="14.25" customHeight="1" x14ac:dyDescent="0.35">
      <c r="A34" s="15"/>
      <c r="B34" s="167" t="s">
        <v>28</v>
      </c>
      <c r="C34" s="167"/>
      <c r="D34" s="167"/>
      <c r="E34" s="167"/>
      <c r="F34" s="167"/>
      <c r="G34" s="167"/>
      <c r="H34" s="167"/>
    </row>
    <row r="35" spans="1:8" x14ac:dyDescent="0.35">
      <c r="A35" s="15"/>
      <c r="B35" s="155" t="s">
        <v>29</v>
      </c>
      <c r="C35" s="155"/>
      <c r="D35" s="155"/>
      <c r="E35" s="155"/>
      <c r="F35" s="155"/>
      <c r="G35" s="155"/>
      <c r="H35" s="155"/>
    </row>
    <row r="36" spans="1:8" ht="12.75" customHeight="1" x14ac:dyDescent="0.35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ulzKt0fpgyBppJNv/ivPO8GNxjORWNXfHfoZ8jzY5n8+Ho5NyOFA6whiskZIJKIREFrBEfDHA3Y9UUh4slXOcA==" saltValue="fDgu9ldldNVbmbLWFrohAw==" spinCount="100000" sheet="1" objects="1" scenarios="1"/>
  <mergeCells count="16">
    <mergeCell ref="A23:H25"/>
    <mergeCell ref="B34:H34"/>
    <mergeCell ref="A32:H32"/>
    <mergeCell ref="A30:H30"/>
    <mergeCell ref="A2:H2"/>
    <mergeCell ref="B21:H21"/>
    <mergeCell ref="A22:H22"/>
    <mergeCell ref="B16:H16"/>
    <mergeCell ref="A3:H3"/>
    <mergeCell ref="A4:H4"/>
    <mergeCell ref="A8:H8"/>
    <mergeCell ref="A10:H10"/>
    <mergeCell ref="B15:H15"/>
    <mergeCell ref="A11:G11"/>
    <mergeCell ref="A9:H9"/>
    <mergeCell ref="A7:H7"/>
  </mergeCells>
  <phoneticPr fontId="10" type="noConversion"/>
  <pageMargins left="0.3" right="0.23" top="1.1499999999999999" bottom="0.984251969" header="0.4921259845" footer="0.4921259845"/>
  <pageSetup paperSize="9" orientation="portrait"/>
  <headerFooter alignWithMargins="0"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FCF7-C2FA-481A-94EE-4F5A5C218E8D}">
  <sheetPr>
    <tabColor indexed="50"/>
  </sheetPr>
  <dimension ref="A1:G87"/>
  <sheetViews>
    <sheetView tabSelected="1" topLeftCell="A65" zoomScale="80" zoomScaleNormal="80" workbookViewId="0">
      <selection activeCell="D40" sqref="D40"/>
    </sheetView>
  </sheetViews>
  <sheetFormatPr baseColWidth="10" defaultColWidth="8.7265625" defaultRowHeight="13" x14ac:dyDescent="0.3"/>
  <cols>
    <col min="1" max="1" width="61" style="72" customWidth="1"/>
    <col min="2" max="2" width="15.453125" style="1" hidden="1" customWidth="1"/>
    <col min="3" max="3" width="17.453125" style="73" customWidth="1"/>
    <col min="4" max="4" width="35.81640625" style="1" customWidth="1"/>
    <col min="5" max="7" width="11.453125" style="1" customWidth="1"/>
    <col min="8" max="256" width="11.453125" customWidth="1"/>
  </cols>
  <sheetData>
    <row r="1" spans="1:7" s="95" customFormat="1" ht="18.5" x14ac:dyDescent="0.45">
      <c r="A1" s="97" t="s">
        <v>30</v>
      </c>
      <c r="C1" s="73"/>
    </row>
    <row r="2" spans="1:7" ht="19.5" customHeight="1" x14ac:dyDescent="0.35">
      <c r="A2" s="71" t="s">
        <v>31</v>
      </c>
      <c r="B2" s="11"/>
      <c r="D2" s="158"/>
      <c r="E2" s="158"/>
      <c r="F2" s="158"/>
      <c r="G2" s="158"/>
    </row>
    <row r="3" spans="1:7" ht="6.75" customHeight="1" x14ac:dyDescent="0.3">
      <c r="B3" s="158"/>
      <c r="D3" s="158"/>
      <c r="E3" s="158"/>
      <c r="F3" s="158"/>
      <c r="G3" s="158"/>
    </row>
    <row r="4" spans="1:7" ht="15.5" x14ac:dyDescent="0.35">
      <c r="A4" s="140" t="s">
        <v>32</v>
      </c>
      <c r="B4" s="141" t="s">
        <v>33</v>
      </c>
      <c r="C4" s="108" t="s">
        <v>34</v>
      </c>
      <c r="D4" s="142" t="s">
        <v>35</v>
      </c>
      <c r="E4" s="158"/>
      <c r="F4" s="158"/>
      <c r="G4" s="158"/>
    </row>
    <row r="5" spans="1:7" x14ac:dyDescent="0.3">
      <c r="A5" s="111" t="s">
        <v>36</v>
      </c>
      <c r="B5" s="159">
        <v>30</v>
      </c>
      <c r="C5" s="138" t="s">
        <v>37</v>
      </c>
      <c r="D5" s="142">
        <v>150</v>
      </c>
      <c r="E5" s="158"/>
      <c r="F5" s="56"/>
      <c r="G5" s="158"/>
    </row>
    <row r="6" spans="1:7" x14ac:dyDescent="0.3">
      <c r="A6" s="111" t="s">
        <v>38</v>
      </c>
      <c r="B6" s="159"/>
      <c r="C6" s="138" t="s">
        <v>39</v>
      </c>
      <c r="D6" s="142">
        <v>100</v>
      </c>
      <c r="E6" s="158"/>
      <c r="F6" s="56"/>
      <c r="G6" s="158"/>
    </row>
    <row r="7" spans="1:7" x14ac:dyDescent="0.3">
      <c r="A7" s="111" t="s">
        <v>40</v>
      </c>
      <c r="B7" s="159">
        <v>15</v>
      </c>
      <c r="C7" s="138" t="s">
        <v>41</v>
      </c>
      <c r="D7" s="142">
        <f>B7*10</f>
        <v>150</v>
      </c>
      <c r="E7"/>
      <c r="F7" s="158"/>
      <c r="G7" s="158"/>
    </row>
    <row r="8" spans="1:7" x14ac:dyDescent="0.3">
      <c r="A8" s="111" t="s">
        <v>42</v>
      </c>
      <c r="B8" s="159">
        <v>2</v>
      </c>
      <c r="C8" s="138" t="s">
        <v>43</v>
      </c>
      <c r="D8" s="143">
        <v>20</v>
      </c>
      <c r="E8" s="158"/>
      <c r="F8" s="158"/>
      <c r="G8" s="158"/>
    </row>
    <row r="9" spans="1:7" x14ac:dyDescent="0.3">
      <c r="A9" s="111" t="s">
        <v>44</v>
      </c>
      <c r="B9" s="159">
        <v>4</v>
      </c>
      <c r="C9" s="138" t="s">
        <v>45</v>
      </c>
      <c r="D9" s="142">
        <f>B9*10</f>
        <v>40</v>
      </c>
      <c r="E9" s="158"/>
      <c r="F9" s="158"/>
      <c r="G9" s="158"/>
    </row>
    <row r="10" spans="1:7" x14ac:dyDescent="0.3">
      <c r="A10" s="111" t="s">
        <v>46</v>
      </c>
      <c r="B10" s="159">
        <v>1</v>
      </c>
      <c r="C10" s="138" t="s">
        <v>47</v>
      </c>
      <c r="D10" s="142">
        <f>B10*10</f>
        <v>10</v>
      </c>
      <c r="E10" s="158"/>
      <c r="F10" s="158"/>
      <c r="G10" s="158"/>
    </row>
    <row r="11" spans="1:7" x14ac:dyDescent="0.3">
      <c r="A11" s="111" t="s">
        <v>48</v>
      </c>
      <c r="B11" s="159" t="s">
        <v>49</v>
      </c>
      <c r="C11" s="138" t="s">
        <v>50</v>
      </c>
      <c r="D11" s="142">
        <v>5</v>
      </c>
      <c r="E11" s="158"/>
      <c r="F11" s="158"/>
      <c r="G11" s="158"/>
    </row>
    <row r="12" spans="1:7" x14ac:dyDescent="0.3">
      <c r="A12" s="111" t="s">
        <v>51</v>
      </c>
      <c r="B12" s="159">
        <v>4</v>
      </c>
      <c r="C12" s="144" t="s">
        <v>52</v>
      </c>
      <c r="D12" s="142">
        <f>B12*10</f>
        <v>40</v>
      </c>
      <c r="E12" s="158"/>
      <c r="F12" s="158"/>
      <c r="G12" s="158"/>
    </row>
    <row r="13" spans="1:7" x14ac:dyDescent="0.3">
      <c r="A13" s="73"/>
      <c r="B13" s="158"/>
      <c r="D13" s="160"/>
      <c r="E13" s="158"/>
      <c r="F13" s="158"/>
      <c r="G13" s="59"/>
    </row>
    <row r="14" spans="1:7" ht="19.5" customHeight="1" x14ac:dyDescent="0.35">
      <c r="A14" s="74" t="s">
        <v>53</v>
      </c>
      <c r="B14" s="3"/>
      <c r="C14" s="135"/>
      <c r="D14" s="3"/>
      <c r="E14" s="3"/>
      <c r="F14" s="158"/>
      <c r="G14" s="158"/>
    </row>
    <row r="15" spans="1:7" ht="4.5" customHeight="1" thickBot="1" x14ac:dyDescent="0.3">
      <c r="A15" s="75"/>
      <c r="B15" s="4"/>
      <c r="C15" s="136"/>
      <c r="D15" s="4"/>
      <c r="E15" s="4"/>
      <c r="F15" s="158"/>
      <c r="G15" s="158"/>
    </row>
    <row r="16" spans="1:7" ht="15" customHeight="1" x14ac:dyDescent="0.35">
      <c r="A16" s="96" t="s">
        <v>32</v>
      </c>
      <c r="B16" s="90" t="s">
        <v>33</v>
      </c>
      <c r="C16" s="137"/>
      <c r="D16" s="91" t="s">
        <v>54</v>
      </c>
      <c r="E16" s="56"/>
      <c r="F16" s="158"/>
      <c r="G16" s="158"/>
    </row>
    <row r="17" spans="1:7" x14ac:dyDescent="0.3">
      <c r="A17" s="77" t="s">
        <v>55</v>
      </c>
      <c r="B17" s="12">
        <v>30</v>
      </c>
      <c r="C17" s="149" t="s">
        <v>37</v>
      </c>
      <c r="D17" s="5">
        <v>200</v>
      </c>
      <c r="E17" s="158"/>
      <c r="F17" s="158"/>
      <c r="G17" s="158"/>
    </row>
    <row r="18" spans="1:7" x14ac:dyDescent="0.3">
      <c r="A18" s="77" t="s">
        <v>56</v>
      </c>
      <c r="B18" s="12"/>
      <c r="C18" s="149" t="s">
        <v>57</v>
      </c>
      <c r="D18" s="5">
        <v>4</v>
      </c>
      <c r="E18" s="158"/>
      <c r="F18" s="158"/>
      <c r="G18" s="158"/>
    </row>
    <row r="19" spans="1:7" s="7" customFormat="1" x14ac:dyDescent="0.3">
      <c r="A19" s="76" t="s">
        <v>58</v>
      </c>
      <c r="B19" s="12">
        <v>14</v>
      </c>
      <c r="C19" s="152" t="s">
        <v>59</v>
      </c>
      <c r="D19" s="5">
        <v>750</v>
      </c>
      <c r="E19" s="158"/>
      <c r="F19" s="158"/>
      <c r="G19" s="6"/>
    </row>
    <row r="20" spans="1:7" s="52" customFormat="1" x14ac:dyDescent="0.3">
      <c r="A20" s="76" t="s">
        <v>60</v>
      </c>
      <c r="B20" s="12"/>
      <c r="C20" s="149" t="s">
        <v>61</v>
      </c>
      <c r="D20" s="5">
        <v>2</v>
      </c>
    </row>
    <row r="21" spans="1:7" x14ac:dyDescent="0.3">
      <c r="A21" s="77" t="s">
        <v>48</v>
      </c>
      <c r="B21" s="12">
        <v>1</v>
      </c>
      <c r="C21" s="149" t="s">
        <v>50</v>
      </c>
      <c r="D21" s="5">
        <v>10</v>
      </c>
      <c r="E21" s="158"/>
      <c r="F21" s="158"/>
      <c r="G21" s="158"/>
    </row>
    <row r="22" spans="1:7" x14ac:dyDescent="0.3">
      <c r="A22" s="77" t="s">
        <v>40</v>
      </c>
      <c r="B22" s="12">
        <v>20</v>
      </c>
      <c r="C22" s="149" t="s">
        <v>41</v>
      </c>
      <c r="D22" s="5">
        <v>300</v>
      </c>
      <c r="E22" s="158"/>
      <c r="F22" s="158"/>
      <c r="G22" s="158"/>
    </row>
    <row r="23" spans="1:7" x14ac:dyDescent="0.3">
      <c r="A23" s="77" t="s">
        <v>62</v>
      </c>
      <c r="B23" s="12">
        <v>36</v>
      </c>
      <c r="C23" s="149" t="s">
        <v>39</v>
      </c>
      <c r="D23" s="5">
        <v>300</v>
      </c>
      <c r="E23" s="158"/>
      <c r="F23" s="158"/>
      <c r="G23" s="158"/>
    </row>
    <row r="24" spans="1:7" x14ac:dyDescent="0.3">
      <c r="A24" s="178" t="s">
        <v>63</v>
      </c>
      <c r="B24" s="179"/>
      <c r="C24" s="149" t="s">
        <v>64</v>
      </c>
      <c r="D24" s="5">
        <v>2</v>
      </c>
      <c r="E24" s="158"/>
      <c r="F24" s="158"/>
      <c r="G24" s="158"/>
    </row>
    <row r="25" spans="1:7" s="52" customFormat="1" x14ac:dyDescent="0.3">
      <c r="A25" s="78" t="s">
        <v>65</v>
      </c>
      <c r="B25" s="89"/>
      <c r="C25" s="150" t="s">
        <v>66</v>
      </c>
      <c r="D25" s="5">
        <v>20</v>
      </c>
    </row>
    <row r="26" spans="1:7" x14ac:dyDescent="0.3">
      <c r="A26" s="77" t="s">
        <v>67</v>
      </c>
      <c r="B26" s="12">
        <v>1</v>
      </c>
      <c r="C26" s="149" t="s">
        <v>43</v>
      </c>
      <c r="D26" s="5">
        <v>50</v>
      </c>
      <c r="E26" s="158"/>
      <c r="F26" s="158"/>
      <c r="G26" s="158"/>
    </row>
    <row r="27" spans="1:7" x14ac:dyDescent="0.3">
      <c r="A27" s="77" t="s">
        <v>44</v>
      </c>
      <c r="B27" s="12">
        <v>4</v>
      </c>
      <c r="C27" s="149" t="s">
        <v>45</v>
      </c>
      <c r="D27" s="5">
        <v>80</v>
      </c>
      <c r="E27" s="158"/>
      <c r="F27" s="158"/>
      <c r="G27" s="158"/>
    </row>
    <row r="28" spans="1:7" s="52" customFormat="1" x14ac:dyDescent="0.3">
      <c r="A28" s="77" t="s">
        <v>68</v>
      </c>
      <c r="B28" s="12"/>
      <c r="C28" s="149" t="s">
        <v>69</v>
      </c>
      <c r="D28" s="5">
        <v>60</v>
      </c>
    </row>
    <row r="29" spans="1:7" x14ac:dyDescent="0.3">
      <c r="A29" s="77" t="s">
        <v>70</v>
      </c>
      <c r="B29" s="12">
        <v>10</v>
      </c>
      <c r="C29" s="149" t="s">
        <v>71</v>
      </c>
      <c r="D29" s="5">
        <v>100</v>
      </c>
      <c r="E29" s="158"/>
      <c r="F29" s="158"/>
      <c r="G29" s="158"/>
    </row>
    <row r="30" spans="1:7" ht="12" customHeight="1" x14ac:dyDescent="0.3">
      <c r="A30" s="78" t="s">
        <v>72</v>
      </c>
      <c r="B30" s="12"/>
      <c r="C30" s="149" t="s">
        <v>73</v>
      </c>
      <c r="D30" s="5">
        <v>2</v>
      </c>
      <c r="E30" s="158"/>
      <c r="F30" s="158"/>
      <c r="G30" s="158"/>
    </row>
    <row r="31" spans="1:7" ht="8.5" customHeight="1" x14ac:dyDescent="0.3">
      <c r="A31" s="78"/>
      <c r="B31" s="12"/>
      <c r="C31" s="145"/>
      <c r="D31" s="5"/>
      <c r="E31" s="158"/>
      <c r="F31" s="158"/>
      <c r="G31" s="158"/>
    </row>
    <row r="32" spans="1:7" s="56" customFormat="1" x14ac:dyDescent="0.3">
      <c r="A32" s="77" t="s">
        <v>74</v>
      </c>
      <c r="B32" s="12">
        <v>10</v>
      </c>
      <c r="C32" s="135" t="s">
        <v>75</v>
      </c>
      <c r="D32" s="5">
        <v>180</v>
      </c>
    </row>
    <row r="33" spans="1:7" s="56" customFormat="1" x14ac:dyDescent="0.3">
      <c r="A33" s="77" t="s">
        <v>76</v>
      </c>
      <c r="B33" s="12"/>
      <c r="C33" s="135" t="s">
        <v>77</v>
      </c>
      <c r="D33" s="5">
        <v>65</v>
      </c>
    </row>
    <row r="34" spans="1:7" x14ac:dyDescent="0.3">
      <c r="A34" s="78" t="s">
        <v>78</v>
      </c>
      <c r="B34" s="12">
        <v>4</v>
      </c>
      <c r="C34" s="149" t="s">
        <v>79</v>
      </c>
      <c r="D34" s="5">
        <v>3</v>
      </c>
      <c r="E34" s="158"/>
      <c r="F34" s="158"/>
      <c r="G34" s="158"/>
    </row>
    <row r="35" spans="1:7" x14ac:dyDescent="0.3">
      <c r="A35" s="77" t="s">
        <v>80</v>
      </c>
      <c r="B35" s="12">
        <v>1</v>
      </c>
      <c r="C35" s="149" t="s">
        <v>81</v>
      </c>
      <c r="D35" s="5">
        <v>5</v>
      </c>
      <c r="E35" s="52"/>
      <c r="F35" s="158"/>
      <c r="G35" s="158"/>
    </row>
    <row r="36" spans="1:7" x14ac:dyDescent="0.3">
      <c r="A36" s="77" t="s">
        <v>82</v>
      </c>
      <c r="B36" s="12"/>
      <c r="C36" s="149" t="s">
        <v>83</v>
      </c>
      <c r="D36" s="5">
        <v>5</v>
      </c>
      <c r="E36" s="158"/>
      <c r="F36" s="158"/>
      <c r="G36" s="158"/>
    </row>
    <row r="37" spans="1:7" s="2" customFormat="1" x14ac:dyDescent="0.3">
      <c r="A37" s="77" t="s">
        <v>84</v>
      </c>
      <c r="B37" s="12">
        <v>1</v>
      </c>
      <c r="C37" s="149" t="s">
        <v>85</v>
      </c>
      <c r="D37" s="5">
        <v>10</v>
      </c>
    </row>
    <row r="38" spans="1:7" s="2" customFormat="1" ht="7.5" customHeight="1" thickBot="1" x14ac:dyDescent="0.35">
      <c r="A38" s="77"/>
      <c r="B38" s="12"/>
      <c r="C38" s="145"/>
      <c r="D38" s="5"/>
    </row>
    <row r="39" spans="1:7" ht="13.5" thickBot="1" x14ac:dyDescent="0.35">
      <c r="A39" s="78" t="s">
        <v>86</v>
      </c>
      <c r="B39" s="12"/>
      <c r="C39" s="146" t="s">
        <v>87</v>
      </c>
      <c r="D39" s="5">
        <v>400</v>
      </c>
      <c r="E39" s="56"/>
      <c r="F39" s="158"/>
      <c r="G39" s="158"/>
    </row>
    <row r="40" spans="1:7" ht="14.5" customHeight="1" x14ac:dyDescent="0.3">
      <c r="A40" s="77" t="s">
        <v>88</v>
      </c>
      <c r="B40" s="12"/>
      <c r="C40" s="135" t="s">
        <v>89</v>
      </c>
      <c r="D40" s="5">
        <v>400</v>
      </c>
      <c r="E40" s="58"/>
      <c r="F40" s="160"/>
      <c r="G40" s="160"/>
    </row>
    <row r="41" spans="1:7" ht="14.25" customHeight="1" x14ac:dyDescent="0.3">
      <c r="A41" s="77" t="s">
        <v>90</v>
      </c>
      <c r="B41" s="12"/>
      <c r="C41" s="149" t="s">
        <v>91</v>
      </c>
      <c r="D41" s="5">
        <v>30</v>
      </c>
      <c r="E41" s="53"/>
      <c r="F41" s="160"/>
      <c r="G41" s="160"/>
    </row>
    <row r="42" spans="1:7" ht="12.75" customHeight="1" x14ac:dyDescent="0.3">
      <c r="A42" s="77" t="s">
        <v>92</v>
      </c>
      <c r="B42" s="12">
        <v>4</v>
      </c>
      <c r="C42" s="149" t="s">
        <v>93</v>
      </c>
      <c r="D42" s="5">
        <v>35</v>
      </c>
      <c r="E42" s="53"/>
      <c r="F42" s="57"/>
      <c r="G42" s="160"/>
    </row>
    <row r="43" spans="1:7" ht="9.65" customHeight="1" x14ac:dyDescent="0.3">
      <c r="A43" s="79"/>
      <c r="B43" s="161"/>
      <c r="C43" s="145"/>
      <c r="D43" s="162"/>
      <c r="E43" s="158"/>
      <c r="F43" s="158"/>
      <c r="G43" s="158"/>
    </row>
    <row r="44" spans="1:7" s="56" customFormat="1" x14ac:dyDescent="0.3">
      <c r="A44" s="153" t="s">
        <v>94</v>
      </c>
      <c r="B44" s="60"/>
      <c r="C44" s="154" t="s">
        <v>95</v>
      </c>
      <c r="D44" s="5">
        <v>1</v>
      </c>
    </row>
    <row r="45" spans="1:7" ht="14.15" customHeight="1" x14ac:dyDescent="0.3">
      <c r="A45" s="77" t="s">
        <v>96</v>
      </c>
      <c r="B45" s="12"/>
      <c r="C45" s="149" t="s">
        <v>97</v>
      </c>
      <c r="D45" s="5">
        <v>2</v>
      </c>
      <c r="E45" s="53"/>
      <c r="F45" s="160"/>
      <c r="G45" s="160"/>
    </row>
    <row r="46" spans="1:7" ht="16.5" customHeight="1" x14ac:dyDescent="0.3">
      <c r="A46" s="77" t="s">
        <v>98</v>
      </c>
      <c r="B46" s="12">
        <v>1</v>
      </c>
      <c r="C46" s="149" t="s">
        <v>47</v>
      </c>
      <c r="D46" s="5">
        <v>15</v>
      </c>
      <c r="E46" s="158"/>
      <c r="F46" s="158"/>
      <c r="G46" s="158"/>
    </row>
    <row r="47" spans="1:7" ht="16.5" customHeight="1" x14ac:dyDescent="0.3">
      <c r="A47" s="85" t="s">
        <v>99</v>
      </c>
      <c r="B47" s="12"/>
      <c r="C47" s="149" t="s">
        <v>100</v>
      </c>
      <c r="D47" s="5">
        <v>2</v>
      </c>
      <c r="E47" s="158"/>
      <c r="F47" s="158"/>
      <c r="G47" s="158"/>
    </row>
    <row r="48" spans="1:7" ht="8.15" customHeight="1" x14ac:dyDescent="0.3">
      <c r="A48" s="92"/>
      <c r="B48" s="161"/>
      <c r="C48" s="145"/>
      <c r="D48" s="163"/>
      <c r="E48" s="158"/>
      <c r="F48" s="158"/>
      <c r="G48" s="158"/>
    </row>
    <row r="49" spans="1:4" x14ac:dyDescent="0.3">
      <c r="A49" s="79" t="s">
        <v>101</v>
      </c>
      <c r="B49" s="161"/>
      <c r="C49" s="147" t="s">
        <v>102</v>
      </c>
      <c r="D49" s="5">
        <v>100</v>
      </c>
    </row>
    <row r="50" spans="1:4" s="56" customFormat="1" ht="15" customHeight="1" x14ac:dyDescent="0.3">
      <c r="A50" s="82" t="s">
        <v>103</v>
      </c>
      <c r="B50" s="10"/>
      <c r="C50" s="145" t="s">
        <v>104</v>
      </c>
      <c r="D50" s="5">
        <v>20</v>
      </c>
    </row>
    <row r="51" spans="1:4" s="56" customFormat="1" ht="15" customHeight="1" x14ac:dyDescent="0.3">
      <c r="A51" s="82" t="s">
        <v>105</v>
      </c>
      <c r="B51" s="10"/>
      <c r="C51" s="145" t="s">
        <v>106</v>
      </c>
      <c r="D51" s="5">
        <v>20</v>
      </c>
    </row>
    <row r="52" spans="1:4" s="56" customFormat="1" x14ac:dyDescent="0.3">
      <c r="A52" s="82" t="s">
        <v>107</v>
      </c>
      <c r="B52" s="60"/>
      <c r="C52" s="149" t="s">
        <v>108</v>
      </c>
      <c r="D52" s="5">
        <v>400</v>
      </c>
    </row>
    <row r="53" spans="1:4" s="56" customFormat="1" x14ac:dyDescent="0.3">
      <c r="A53" s="79" t="s">
        <v>109</v>
      </c>
      <c r="B53" s="60"/>
      <c r="C53" s="149" t="s">
        <v>110</v>
      </c>
      <c r="D53" s="5">
        <v>320</v>
      </c>
    </row>
    <row r="54" spans="1:4" s="56" customFormat="1" x14ac:dyDescent="0.3">
      <c r="A54" s="79" t="s">
        <v>111</v>
      </c>
      <c r="B54" s="60"/>
      <c r="C54" s="145" t="s">
        <v>112</v>
      </c>
      <c r="D54" s="5">
        <v>15</v>
      </c>
    </row>
    <row r="55" spans="1:4" s="56" customFormat="1" x14ac:dyDescent="0.3">
      <c r="A55" s="79" t="s">
        <v>113</v>
      </c>
      <c r="B55" s="60"/>
      <c r="C55" s="145" t="s">
        <v>114</v>
      </c>
      <c r="D55" s="5">
        <v>4</v>
      </c>
    </row>
    <row r="56" spans="1:4" s="56" customFormat="1" x14ac:dyDescent="0.3">
      <c r="A56" s="82" t="s">
        <v>115</v>
      </c>
      <c r="B56" s="60"/>
      <c r="C56" s="149" t="s">
        <v>116</v>
      </c>
      <c r="D56" s="5">
        <v>400</v>
      </c>
    </row>
    <row r="57" spans="1:4" s="56" customFormat="1" x14ac:dyDescent="0.3">
      <c r="A57" s="82" t="s">
        <v>117</v>
      </c>
      <c r="B57" s="60"/>
      <c r="C57" s="149" t="s">
        <v>118</v>
      </c>
      <c r="D57" s="5">
        <v>400</v>
      </c>
    </row>
    <row r="58" spans="1:4" s="56" customFormat="1" x14ac:dyDescent="0.3">
      <c r="A58" s="82" t="s">
        <v>119</v>
      </c>
      <c r="B58" s="60"/>
      <c r="C58" s="149" t="s">
        <v>120</v>
      </c>
      <c r="D58" s="5">
        <v>10</v>
      </c>
    </row>
    <row r="59" spans="1:4" s="56" customFormat="1" x14ac:dyDescent="0.3">
      <c r="A59" s="82" t="s">
        <v>121</v>
      </c>
      <c r="B59" s="60"/>
      <c r="C59" s="149" t="s">
        <v>122</v>
      </c>
      <c r="D59" s="5">
        <v>20</v>
      </c>
    </row>
    <row r="60" spans="1:4" s="56" customFormat="1" x14ac:dyDescent="0.3">
      <c r="A60" s="82" t="s">
        <v>123</v>
      </c>
      <c r="B60" s="60"/>
      <c r="C60" s="149" t="s">
        <v>124</v>
      </c>
      <c r="D60" s="5">
        <v>20</v>
      </c>
    </row>
    <row r="61" spans="1:4" s="56" customFormat="1" x14ac:dyDescent="0.3">
      <c r="A61" s="82" t="s">
        <v>125</v>
      </c>
      <c r="B61" s="60"/>
      <c r="C61" s="149" t="s">
        <v>126</v>
      </c>
      <c r="D61" s="5">
        <v>120</v>
      </c>
    </row>
    <row r="62" spans="1:4" s="56" customFormat="1" x14ac:dyDescent="0.3">
      <c r="A62" s="82" t="s">
        <v>127</v>
      </c>
      <c r="B62" s="60"/>
      <c r="C62" s="149" t="s">
        <v>128</v>
      </c>
      <c r="D62" s="5">
        <v>25</v>
      </c>
    </row>
    <row r="63" spans="1:4" s="56" customFormat="1" x14ac:dyDescent="0.3">
      <c r="A63" s="82" t="s">
        <v>129</v>
      </c>
      <c r="B63" s="60"/>
      <c r="C63" s="149" t="s">
        <v>130</v>
      </c>
      <c r="D63" s="5">
        <v>2</v>
      </c>
    </row>
    <row r="64" spans="1:4" s="56" customFormat="1" x14ac:dyDescent="0.3">
      <c r="A64" s="82" t="s">
        <v>131</v>
      </c>
      <c r="B64" s="60"/>
      <c r="C64" s="149" t="s">
        <v>132</v>
      </c>
      <c r="D64" s="5">
        <v>12</v>
      </c>
    </row>
    <row r="65" spans="1:4" s="56" customFormat="1" x14ac:dyDescent="0.3">
      <c r="A65" s="180" t="s">
        <v>133</v>
      </c>
      <c r="B65" s="179"/>
      <c r="C65" s="145" t="s">
        <v>134</v>
      </c>
      <c r="D65" s="5">
        <v>4</v>
      </c>
    </row>
    <row r="66" spans="1:4" s="56" customFormat="1" x14ac:dyDescent="0.3">
      <c r="A66" s="79" t="s">
        <v>135</v>
      </c>
      <c r="B66" s="80"/>
      <c r="C66" s="145" t="s">
        <v>136</v>
      </c>
      <c r="D66" s="5">
        <v>4</v>
      </c>
    </row>
    <row r="67" spans="1:4" s="56" customFormat="1" x14ac:dyDescent="0.3">
      <c r="A67" s="82" t="s">
        <v>137</v>
      </c>
      <c r="B67" s="60"/>
      <c r="C67" s="150" t="s">
        <v>138</v>
      </c>
      <c r="D67" s="5">
        <v>1</v>
      </c>
    </row>
    <row r="68" spans="1:4" s="56" customFormat="1" x14ac:dyDescent="0.3">
      <c r="A68" s="79" t="s">
        <v>139</v>
      </c>
      <c r="B68" s="60"/>
      <c r="C68" s="149" t="s">
        <v>140</v>
      </c>
      <c r="D68" s="5">
        <v>400</v>
      </c>
    </row>
    <row r="69" spans="1:4" s="56" customFormat="1" ht="13.5" customHeight="1" x14ac:dyDescent="0.3">
      <c r="A69" s="82" t="s">
        <v>141</v>
      </c>
      <c r="B69" s="10"/>
      <c r="C69" s="149" t="s">
        <v>142</v>
      </c>
      <c r="D69" s="5">
        <v>10</v>
      </c>
    </row>
    <row r="70" spans="1:4" s="56" customFormat="1" x14ac:dyDescent="0.3">
      <c r="A70" s="82" t="s">
        <v>143</v>
      </c>
      <c r="B70" s="10"/>
      <c r="C70" s="150" t="s">
        <v>144</v>
      </c>
      <c r="D70" s="5">
        <v>400</v>
      </c>
    </row>
    <row r="71" spans="1:4" s="56" customFormat="1" x14ac:dyDescent="0.3">
      <c r="A71" s="82" t="s">
        <v>145</v>
      </c>
      <c r="B71" s="60"/>
      <c r="C71" s="149" t="s">
        <v>146</v>
      </c>
      <c r="D71" s="5">
        <v>1</v>
      </c>
    </row>
    <row r="72" spans="1:4" s="56" customFormat="1" x14ac:dyDescent="0.3">
      <c r="A72" s="83" t="s">
        <v>147</v>
      </c>
      <c r="B72" s="8"/>
      <c r="C72" s="150" t="s">
        <v>52</v>
      </c>
      <c r="D72" s="9">
        <v>200</v>
      </c>
    </row>
    <row r="73" spans="1:4" s="56" customFormat="1" x14ac:dyDescent="0.3">
      <c r="A73" s="79" t="s">
        <v>148</v>
      </c>
      <c r="B73" s="10"/>
      <c r="C73" s="150" t="s">
        <v>149</v>
      </c>
      <c r="D73" s="5">
        <v>1</v>
      </c>
    </row>
    <row r="74" spans="1:4" s="56" customFormat="1" ht="15" customHeight="1" x14ac:dyDescent="0.3">
      <c r="A74" s="82" t="s">
        <v>150</v>
      </c>
      <c r="B74" s="10"/>
      <c r="C74" s="145" t="s">
        <v>151</v>
      </c>
      <c r="D74" s="5">
        <v>30</v>
      </c>
    </row>
    <row r="75" spans="1:4" s="56" customFormat="1" ht="13.5" customHeight="1" x14ac:dyDescent="0.3">
      <c r="A75" s="82" t="s">
        <v>152</v>
      </c>
      <c r="B75" s="10"/>
      <c r="C75" s="145" t="s">
        <v>153</v>
      </c>
      <c r="D75" s="5">
        <v>30</v>
      </c>
    </row>
    <row r="76" spans="1:4" s="56" customFormat="1" x14ac:dyDescent="0.3">
      <c r="A76" s="82" t="s">
        <v>154</v>
      </c>
      <c r="B76" s="10"/>
      <c r="C76" s="150" t="s">
        <v>155</v>
      </c>
      <c r="D76" s="5">
        <v>1</v>
      </c>
    </row>
    <row r="77" spans="1:4" s="56" customFormat="1" ht="16.5" customHeight="1" thickBot="1" x14ac:dyDescent="0.35">
      <c r="A77" s="86" t="s">
        <v>156</v>
      </c>
      <c r="B77" s="87"/>
      <c r="C77" s="148" t="s">
        <v>157</v>
      </c>
      <c r="D77" s="88">
        <v>20</v>
      </c>
    </row>
    <row r="78" spans="1:4" s="56" customFormat="1" ht="16.5" customHeight="1" x14ac:dyDescent="0.3">
      <c r="A78" s="81"/>
      <c r="B78" s="54"/>
      <c r="C78" s="73"/>
      <c r="D78" s="55"/>
    </row>
    <row r="79" spans="1:4" s="56" customFormat="1" ht="12.65" customHeight="1" x14ac:dyDescent="0.3">
      <c r="A79" s="84" t="s">
        <v>158</v>
      </c>
      <c r="B79" s="55"/>
      <c r="C79" s="139"/>
      <c r="D79" s="61"/>
    </row>
    <row r="81" spans="1:4" s="56" customFormat="1" ht="12.65" customHeight="1" x14ac:dyDescent="0.3">
      <c r="A81" s="72" t="s">
        <v>159</v>
      </c>
      <c r="B81" s="55"/>
      <c r="C81" s="135"/>
      <c r="D81" s="61"/>
    </row>
    <row r="82" spans="1:4" s="56" customFormat="1" x14ac:dyDescent="0.3">
      <c r="A82" s="72" t="s">
        <v>160</v>
      </c>
      <c r="C82" s="135"/>
    </row>
    <row r="83" spans="1:4" s="56" customFormat="1" x14ac:dyDescent="0.3">
      <c r="A83" s="81" t="s">
        <v>161</v>
      </c>
      <c r="C83" s="135"/>
    </row>
    <row r="84" spans="1:4" s="56" customFormat="1" x14ac:dyDescent="0.3">
      <c r="A84" s="72" t="s">
        <v>162</v>
      </c>
      <c r="C84" s="135"/>
    </row>
    <row r="85" spans="1:4" s="56" customFormat="1" x14ac:dyDescent="0.3">
      <c r="A85" s="72" t="s">
        <v>163</v>
      </c>
      <c r="C85" s="135"/>
    </row>
    <row r="86" spans="1:4" s="56" customFormat="1" ht="12.65" customHeight="1" x14ac:dyDescent="0.3">
      <c r="A86" s="93" t="s">
        <v>164</v>
      </c>
      <c r="B86" s="55"/>
      <c r="C86" s="135" t="s">
        <v>165</v>
      </c>
      <c r="D86" s="61"/>
    </row>
    <row r="87" spans="1:4" x14ac:dyDescent="0.3">
      <c r="A87" s="94" t="s">
        <v>166</v>
      </c>
      <c r="B87" s="158"/>
      <c r="C87" s="151" t="s">
        <v>167</v>
      </c>
      <c r="D87" s="158"/>
    </row>
  </sheetData>
  <mergeCells count="2">
    <mergeCell ref="A24:B24"/>
    <mergeCell ref="A65:B65"/>
  </mergeCells>
  <phoneticPr fontId="0" type="noConversion"/>
  <pageMargins left="0.22" right="0.78740157499999996" top="0.984251969" bottom="0.984251969" header="0.4921259845" footer="0.4921259845"/>
  <pageSetup paperSize="9" scale="77" orientation="portrait" r:id="rId1"/>
  <headerFooter alignWithMargins="0">
    <oddHeader>&amp;F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1214-6BB8-4EB6-AF9C-5A8489A68138}">
  <sheetPr>
    <tabColor indexed="46"/>
  </sheetPr>
  <dimension ref="A1:K113"/>
  <sheetViews>
    <sheetView topLeftCell="A16" zoomScale="70" zoomScaleNormal="70" workbookViewId="0">
      <selection activeCell="P106" sqref="P106"/>
    </sheetView>
  </sheetViews>
  <sheetFormatPr baseColWidth="10"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206" t="s">
        <v>168</v>
      </c>
      <c r="B1" s="206"/>
      <c r="C1" s="206"/>
      <c r="D1" s="206"/>
      <c r="E1" s="206"/>
    </row>
    <row r="2" spans="1:7" ht="8.25" customHeight="1" x14ac:dyDescent="0.35"/>
    <row r="3" spans="1:7" x14ac:dyDescent="0.35">
      <c r="A3" s="212" t="s">
        <v>169</v>
      </c>
      <c r="B3" s="213"/>
      <c r="C3" s="30" t="s">
        <v>170</v>
      </c>
      <c r="D3" s="121">
        <v>500</v>
      </c>
    </row>
    <row r="4" spans="1:7" x14ac:dyDescent="0.35">
      <c r="A4" s="206" t="s">
        <v>171</v>
      </c>
      <c r="B4" s="211"/>
      <c r="C4" s="30" t="s">
        <v>172</v>
      </c>
      <c r="D4" s="122">
        <v>0.25</v>
      </c>
    </row>
    <row r="5" spans="1:7" x14ac:dyDescent="0.35">
      <c r="A5" s="206" t="s">
        <v>173</v>
      </c>
      <c r="B5" s="211"/>
      <c r="C5" s="30" t="s">
        <v>172</v>
      </c>
      <c r="D5" s="122">
        <v>0.1</v>
      </c>
    </row>
    <row r="6" spans="1:7" x14ac:dyDescent="0.35">
      <c r="C6" s="13"/>
      <c r="D6" s="123"/>
    </row>
    <row r="7" spans="1:7" x14ac:dyDescent="0.35">
      <c r="A7" s="206" t="s">
        <v>174</v>
      </c>
      <c r="B7" s="211"/>
      <c r="C7" s="99" t="s">
        <v>175</v>
      </c>
      <c r="D7" s="123"/>
    </row>
    <row r="8" spans="1:7" x14ac:dyDescent="0.35">
      <c r="A8" s="173" t="s">
        <v>176</v>
      </c>
      <c r="B8" s="207"/>
      <c r="C8" s="39">
        <v>225657</v>
      </c>
    </row>
    <row r="9" spans="1:7" x14ac:dyDescent="0.35">
      <c r="A9" s="173" t="s">
        <v>177</v>
      </c>
      <c r="B9" s="207"/>
      <c r="C9" s="23">
        <f>D3/100000*C8</f>
        <v>1128.2850000000001</v>
      </c>
      <c r="D9" s="124"/>
    </row>
    <row r="10" spans="1:7" x14ac:dyDescent="0.35">
      <c r="A10" s="173" t="s">
        <v>178</v>
      </c>
      <c r="B10" s="207"/>
      <c r="C10" s="16">
        <v>112</v>
      </c>
    </row>
    <row r="11" spans="1:7" x14ac:dyDescent="0.35">
      <c r="A11" s="173" t="s">
        <v>179</v>
      </c>
      <c r="B11" s="207"/>
      <c r="C11" s="23">
        <f>C9-C10</f>
        <v>1016.2850000000001</v>
      </c>
      <c r="D11" s="125"/>
    </row>
    <row r="12" spans="1:7" x14ac:dyDescent="0.35">
      <c r="A12" s="214" t="s">
        <v>180</v>
      </c>
      <c r="B12" s="207"/>
      <c r="C12" s="37">
        <f>C11*D4</f>
        <v>254.07125000000002</v>
      </c>
      <c r="D12" s="126"/>
    </row>
    <row r="13" spans="1:7" s="14" customFormat="1" x14ac:dyDescent="0.35">
      <c r="A13" s="206" t="s">
        <v>181</v>
      </c>
      <c r="B13" s="207"/>
      <c r="C13" s="40">
        <f>C11+C12</f>
        <v>1270.35625</v>
      </c>
      <c r="D13" s="124"/>
      <c r="F13" s="13"/>
    </row>
    <row r="14" spans="1:7" s="14" customFormat="1" x14ac:dyDescent="0.35">
      <c r="A14" s="206" t="s">
        <v>182</v>
      </c>
      <c r="B14" s="207"/>
      <c r="C14" s="23">
        <f>C13-C15</f>
        <v>1143.3206250000001</v>
      </c>
      <c r="D14" s="124"/>
      <c r="F14" s="13"/>
    </row>
    <row r="15" spans="1:7" s="14" customFormat="1" x14ac:dyDescent="0.35">
      <c r="A15" s="206" t="s">
        <v>183</v>
      </c>
      <c r="B15" s="207"/>
      <c r="C15" s="23">
        <f>SUM(C13*D5)</f>
        <v>127.03562500000001</v>
      </c>
      <c r="D15" s="124"/>
      <c r="F15" s="13"/>
    </row>
    <row r="16" spans="1:7" ht="16.5" customHeight="1" x14ac:dyDescent="0.35">
      <c r="F16" s="216" t="s">
        <v>184</v>
      </c>
      <c r="G16" s="217"/>
    </row>
    <row r="17" spans="1:7" ht="18.75" customHeight="1" x14ac:dyDescent="0.35">
      <c r="A17" s="220" t="s">
        <v>185</v>
      </c>
      <c r="B17" s="220"/>
      <c r="C17" s="220"/>
      <c r="D17" s="220"/>
      <c r="E17" s="220"/>
      <c r="F17" s="218" t="s">
        <v>186</v>
      </c>
      <c r="G17" s="219"/>
    </row>
    <row r="18" spans="1:7" ht="16.5" customHeight="1" thickBot="1" x14ac:dyDescent="0.4">
      <c r="A18" s="24"/>
      <c r="B18" s="24"/>
      <c r="C18" s="13"/>
      <c r="D18" s="123"/>
      <c r="F18" s="201" t="s">
        <v>187</v>
      </c>
      <c r="G18" s="202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17149.809375000001</v>
      </c>
      <c r="F20" s="16">
        <v>0.03</v>
      </c>
      <c r="G20" s="42">
        <f t="shared" ref="G20:G27" si="1">F20*D20</f>
        <v>514.49428124999997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11433.206250000001</v>
      </c>
      <c r="F21" s="16">
        <v>0.01</v>
      </c>
      <c r="G21" s="42">
        <f t="shared" si="1"/>
        <v>114.33206250000001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17149.809375000001</v>
      </c>
      <c r="F22" s="16">
        <v>0.01</v>
      </c>
      <c r="G22" s="42">
        <f t="shared" si="1"/>
        <v>171.49809375000001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2286.6412500000001</v>
      </c>
      <c r="F23" s="16">
        <v>0.05</v>
      </c>
      <c r="G23" s="42">
        <f t="shared" si="1"/>
        <v>114.33206250000001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4573.2825000000003</v>
      </c>
      <c r="F24" s="16">
        <v>0.1</v>
      </c>
      <c r="G24" s="42">
        <f t="shared" si="1"/>
        <v>457.32825000000003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1143.3206250000001</v>
      </c>
      <c r="F25" s="16">
        <v>1.23</v>
      </c>
      <c r="G25" s="42">
        <f t="shared" si="1"/>
        <v>1406.2843687500001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571.66031250000003</v>
      </c>
      <c r="F26" s="16">
        <v>0.59</v>
      </c>
      <c r="G26" s="42">
        <f t="shared" si="1"/>
        <v>337.27958437500001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4573.2825000000003</v>
      </c>
      <c r="F27" s="16">
        <v>4.0000000000000001E-3</v>
      </c>
      <c r="G27" s="42">
        <f t="shared" si="1"/>
        <v>18.293130000000001</v>
      </c>
    </row>
    <row r="28" spans="1:7" ht="8.25" customHeight="1" x14ac:dyDescent="0.35"/>
    <row r="29" spans="1:7" ht="18.75" customHeight="1" x14ac:dyDescent="0.35">
      <c r="A29" s="215" t="s">
        <v>200</v>
      </c>
      <c r="B29" s="215"/>
      <c r="C29" s="215"/>
      <c r="D29" s="215"/>
      <c r="E29" s="21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201" t="s">
        <v>187</v>
      </c>
      <c r="G30" s="202"/>
    </row>
    <row r="31" spans="1:7" x14ac:dyDescent="0.35">
      <c r="A31" s="221"/>
      <c r="B31" s="222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208" t="s">
        <v>202</v>
      </c>
      <c r="B32" s="209"/>
      <c r="C32" s="107">
        <v>200</v>
      </c>
      <c r="D32" s="128">
        <f t="shared" ref="D32:D45" si="2">SUM(C32/20)*$C$15</f>
        <v>1270.35625</v>
      </c>
      <c r="F32" s="16">
        <v>0.03</v>
      </c>
      <c r="G32" s="42">
        <f t="shared" ref="G32:G45" si="3">F32*D32</f>
        <v>38.110687499999997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25.407125000000004</v>
      </c>
      <c r="F33" s="16">
        <v>1.1000000000000001</v>
      </c>
      <c r="G33" s="42">
        <f t="shared" si="3"/>
        <v>27.947837500000006</v>
      </c>
    </row>
    <row r="34" spans="1:7" x14ac:dyDescent="0.35">
      <c r="A34" s="223" t="s">
        <v>204</v>
      </c>
      <c r="B34" s="210"/>
      <c r="C34" s="107">
        <v>700</v>
      </c>
      <c r="D34" s="128">
        <f t="shared" si="2"/>
        <v>4446.2468750000007</v>
      </c>
      <c r="F34" s="16">
        <v>0.09</v>
      </c>
      <c r="G34" s="42">
        <f t="shared" si="3"/>
        <v>400.16221875000002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12.703562500000002</v>
      </c>
      <c r="F35" s="16">
        <v>3.03</v>
      </c>
      <c r="G35" s="42">
        <f t="shared" si="3"/>
        <v>38.491794375000005</v>
      </c>
    </row>
    <row r="36" spans="1:7" x14ac:dyDescent="0.35">
      <c r="A36" s="208" t="s">
        <v>206</v>
      </c>
      <c r="B36" s="209"/>
      <c r="C36" s="107">
        <v>10</v>
      </c>
      <c r="D36" s="128">
        <f t="shared" si="2"/>
        <v>63.517812500000005</v>
      </c>
      <c r="F36" s="16">
        <v>0.59</v>
      </c>
      <c r="G36" s="42">
        <f t="shared" si="3"/>
        <v>37.475509375000001</v>
      </c>
    </row>
    <row r="37" spans="1:7" x14ac:dyDescent="0.35">
      <c r="A37" s="208" t="s">
        <v>207</v>
      </c>
      <c r="B37" s="209"/>
      <c r="C37" s="107">
        <v>300</v>
      </c>
      <c r="D37" s="128">
        <f t="shared" si="2"/>
        <v>1905.5343750000002</v>
      </c>
      <c r="F37" s="16">
        <v>0.01</v>
      </c>
      <c r="G37" s="42">
        <f t="shared" si="3"/>
        <v>19.055343750000002</v>
      </c>
    </row>
    <row r="38" spans="1:7" x14ac:dyDescent="0.35">
      <c r="A38" s="208" t="s">
        <v>208</v>
      </c>
      <c r="B38" s="209"/>
      <c r="C38" s="107">
        <v>300</v>
      </c>
      <c r="D38" s="128">
        <f t="shared" si="2"/>
        <v>1905.5343750000002</v>
      </c>
      <c r="F38" s="16">
        <v>0.01</v>
      </c>
      <c r="G38" s="42">
        <f t="shared" si="3"/>
        <v>19.055343750000002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12.703562500000002</v>
      </c>
      <c r="F39" s="16">
        <v>1.27</v>
      </c>
      <c r="G39" s="42">
        <f t="shared" si="3"/>
        <v>16.133524375000004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127.03562500000001</v>
      </c>
      <c r="F40" s="16">
        <v>0.12</v>
      </c>
      <c r="G40" s="42">
        <f t="shared" si="3"/>
        <v>15.244275</v>
      </c>
    </row>
    <row r="41" spans="1:7" x14ac:dyDescent="0.35">
      <c r="A41" s="208" t="s">
        <v>211</v>
      </c>
      <c r="B41" s="209"/>
      <c r="C41" s="107">
        <v>50</v>
      </c>
      <c r="D41" s="128">
        <f t="shared" si="2"/>
        <v>317.58906250000001</v>
      </c>
      <c r="F41" s="16">
        <v>0.05</v>
      </c>
      <c r="G41" s="42">
        <f t="shared" si="3"/>
        <v>15.879453125000001</v>
      </c>
    </row>
    <row r="42" spans="1:7" x14ac:dyDescent="0.35">
      <c r="A42" s="208" t="s">
        <v>212</v>
      </c>
      <c r="B42" s="210"/>
      <c r="C42" s="107">
        <v>80</v>
      </c>
      <c r="D42" s="128">
        <f t="shared" si="2"/>
        <v>508.14250000000004</v>
      </c>
      <c r="F42" s="16">
        <v>0.1</v>
      </c>
      <c r="G42" s="42">
        <f t="shared" si="3"/>
        <v>50.814250000000008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381.10687500000006</v>
      </c>
      <c r="F43" s="16">
        <v>0.03</v>
      </c>
      <c r="G43" s="42">
        <f t="shared" si="3"/>
        <v>11.433206250000001</v>
      </c>
    </row>
    <row r="44" spans="1:7" x14ac:dyDescent="0.35">
      <c r="A44" s="208" t="s">
        <v>214</v>
      </c>
      <c r="B44" s="209"/>
      <c r="C44" s="107">
        <v>100</v>
      </c>
      <c r="D44" s="128">
        <f t="shared" si="2"/>
        <v>635.17812500000002</v>
      </c>
      <c r="F44" s="16">
        <v>0.02</v>
      </c>
      <c r="G44" s="42">
        <f t="shared" si="3"/>
        <v>12.7035625</v>
      </c>
    </row>
    <row r="45" spans="1:7" x14ac:dyDescent="0.35">
      <c r="A45" s="208" t="s">
        <v>215</v>
      </c>
      <c r="B45" s="209"/>
      <c r="C45" s="107">
        <v>2</v>
      </c>
      <c r="D45" s="128">
        <f t="shared" si="2"/>
        <v>12.703562500000002</v>
      </c>
      <c r="F45" s="16">
        <v>1.38</v>
      </c>
      <c r="G45" s="42">
        <f t="shared" si="3"/>
        <v>17.530916250000001</v>
      </c>
    </row>
    <row r="46" spans="1:7" ht="6" customHeight="1" x14ac:dyDescent="0.35">
      <c r="A46" s="208"/>
      <c r="B46" s="209"/>
      <c r="C46" s="107"/>
      <c r="D46" s="131"/>
      <c r="F46" s="43"/>
      <c r="G46" s="42"/>
    </row>
    <row r="47" spans="1:7" ht="15.75" customHeight="1" x14ac:dyDescent="0.35">
      <c r="A47" s="208" t="s">
        <v>216</v>
      </c>
      <c r="B47" s="209"/>
      <c r="C47" s="107">
        <v>180</v>
      </c>
      <c r="D47" s="128">
        <f t="shared" ref="D47:D54" si="4">SUM(C47/20)*$C$15</f>
        <v>1143.3206250000001</v>
      </c>
      <c r="F47" s="44">
        <v>0.55000000000000004</v>
      </c>
      <c r="G47" s="42">
        <f t="shared" ref="G47:G54" si="5">F47*D47</f>
        <v>628.82634375000009</v>
      </c>
    </row>
    <row r="48" spans="1:7" x14ac:dyDescent="0.35">
      <c r="A48" s="208" t="s">
        <v>217</v>
      </c>
      <c r="B48" s="209"/>
      <c r="C48" s="107">
        <v>65</v>
      </c>
      <c r="D48" s="128">
        <f t="shared" si="4"/>
        <v>412.86578125000005</v>
      </c>
      <c r="F48" s="16">
        <v>1.71</v>
      </c>
      <c r="G48" s="42">
        <f t="shared" si="5"/>
        <v>706.00048593750012</v>
      </c>
    </row>
    <row r="49" spans="1:7" x14ac:dyDescent="0.35">
      <c r="A49" s="208" t="s">
        <v>218</v>
      </c>
      <c r="B49" s="209"/>
      <c r="C49" s="107">
        <v>3</v>
      </c>
      <c r="D49" s="128">
        <f t="shared" si="4"/>
        <v>19.055343750000002</v>
      </c>
      <c r="F49" s="16">
        <v>0.16300000000000001</v>
      </c>
      <c r="G49" s="42">
        <f t="shared" si="5"/>
        <v>3.1060210312500005</v>
      </c>
    </row>
    <row r="50" spans="1:7" x14ac:dyDescent="0.35">
      <c r="A50" s="208" t="s">
        <v>219</v>
      </c>
      <c r="B50" s="209"/>
      <c r="C50" s="107">
        <v>5</v>
      </c>
      <c r="D50" s="128">
        <f t="shared" si="4"/>
        <v>31.758906250000003</v>
      </c>
      <c r="F50" s="16">
        <v>0.161</v>
      </c>
      <c r="G50" s="42">
        <f t="shared" si="5"/>
        <v>5.1131839062500006</v>
      </c>
    </row>
    <row r="51" spans="1:7" x14ac:dyDescent="0.35">
      <c r="A51" s="208" t="s">
        <v>220</v>
      </c>
      <c r="B51" s="209"/>
      <c r="C51" s="107">
        <v>5</v>
      </c>
      <c r="D51" s="128">
        <f t="shared" si="4"/>
        <v>31.758906250000003</v>
      </c>
      <c r="F51" s="16">
        <v>0.372</v>
      </c>
      <c r="G51" s="42">
        <f t="shared" si="5"/>
        <v>11.814313125000002</v>
      </c>
    </row>
    <row r="52" spans="1:7" x14ac:dyDescent="0.35">
      <c r="A52" s="208" t="s">
        <v>221</v>
      </c>
      <c r="B52" s="209"/>
      <c r="C52" s="107">
        <v>10</v>
      </c>
      <c r="D52" s="128">
        <f t="shared" si="4"/>
        <v>63.517812500000005</v>
      </c>
      <c r="F52" s="16">
        <v>0.97</v>
      </c>
      <c r="G52" s="42">
        <f t="shared" si="5"/>
        <v>61.612278125000003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208" t="s">
        <v>222</v>
      </c>
      <c r="B54" s="209"/>
      <c r="C54" s="107">
        <v>400</v>
      </c>
      <c r="D54" s="128">
        <f t="shared" si="4"/>
        <v>2540.7125000000001</v>
      </c>
      <c r="F54" s="16">
        <v>7.0000000000000007E-2</v>
      </c>
      <c r="G54" s="42">
        <f t="shared" si="5"/>
        <v>177.84987500000003</v>
      </c>
    </row>
    <row r="55" spans="1:7" ht="15.75" customHeight="1" x14ac:dyDescent="0.35">
      <c r="A55" s="208" t="s">
        <v>223</v>
      </c>
      <c r="B55" s="209"/>
      <c r="C55" s="107">
        <v>400</v>
      </c>
      <c r="D55" s="128">
        <f>SUM(C55/20)*$C$15</f>
        <v>2540.7125000000001</v>
      </c>
      <c r="F55" s="44">
        <v>0.13</v>
      </c>
      <c r="G55" s="42">
        <f>F55*D55</f>
        <v>330.29262500000004</v>
      </c>
    </row>
    <row r="56" spans="1:7" x14ac:dyDescent="0.35">
      <c r="A56" s="208" t="s">
        <v>224</v>
      </c>
      <c r="B56" s="210"/>
      <c r="C56" s="107">
        <v>30</v>
      </c>
      <c r="D56" s="128">
        <f>SUM(C56/20)*$C$15</f>
        <v>190.55343750000003</v>
      </c>
      <c r="F56" s="16">
        <v>0.73</v>
      </c>
      <c r="G56" s="42">
        <f>F56*D56</f>
        <v>139.10400937500003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222.31234375000003</v>
      </c>
      <c r="F57" s="16">
        <v>0.74</v>
      </c>
      <c r="G57" s="42">
        <f>F57*D57</f>
        <v>164.51113437500001</v>
      </c>
    </row>
    <row r="58" spans="1:7" ht="6" customHeight="1" x14ac:dyDescent="0.35">
      <c r="A58" s="208"/>
      <c r="B58" s="209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6.351781250000001</v>
      </c>
      <c r="F59" s="70">
        <v>3.78</v>
      </c>
      <c r="G59" s="42">
        <f>F59*D59</f>
        <v>24.009733125000004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12.703562500000002</v>
      </c>
      <c r="F60" s="70">
        <v>1.58</v>
      </c>
      <c r="G60" s="42">
        <f>F60*D60</f>
        <v>20.071628750000006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95.276718750000015</v>
      </c>
      <c r="F61" s="16">
        <v>0.33</v>
      </c>
      <c r="G61" s="42">
        <f>F61*D61</f>
        <v>31.441317187500005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12.703562500000002</v>
      </c>
      <c r="F62" s="16">
        <v>1.69</v>
      </c>
      <c r="G62" s="42">
        <f>F62*D62</f>
        <v>21.469020625000002</v>
      </c>
    </row>
    <row r="63" spans="1:7" ht="9" customHeight="1" x14ac:dyDescent="0.35">
      <c r="A63" s="181"/>
      <c r="B63" s="182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635.17812500000002</v>
      </c>
      <c r="F64" s="16">
        <v>0.96</v>
      </c>
      <c r="G64" s="42">
        <f t="shared" ref="G64:G91" si="7">F64*D64</f>
        <v>609.77099999999996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127.03562500000001</v>
      </c>
      <c r="F65" s="16">
        <v>0.37</v>
      </c>
      <c r="G65" s="42">
        <f>F65*D65</f>
        <v>47.003181250000004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127.03562500000001</v>
      </c>
      <c r="F66" s="16">
        <v>2.08</v>
      </c>
      <c r="G66" s="42">
        <f>F66*D66</f>
        <v>264.23410000000001</v>
      </c>
    </row>
    <row r="67" spans="1:11" ht="17.25" customHeight="1" x14ac:dyDescent="0.35">
      <c r="A67" s="181" t="s">
        <v>107</v>
      </c>
      <c r="B67" s="182"/>
      <c r="C67" s="107">
        <v>400</v>
      </c>
      <c r="D67" s="128">
        <f t="shared" si="6"/>
        <v>2540.7125000000001</v>
      </c>
      <c r="F67" s="16">
        <v>0.05</v>
      </c>
      <c r="G67" s="42">
        <f t="shared" si="7"/>
        <v>127.03562500000001</v>
      </c>
      <c r="K67" s="48"/>
    </row>
    <row r="68" spans="1:11" ht="17.25" customHeight="1" x14ac:dyDescent="0.35">
      <c r="A68" s="181" t="s">
        <v>109</v>
      </c>
      <c r="B68" s="182"/>
      <c r="C68" s="107">
        <v>320</v>
      </c>
      <c r="D68" s="128">
        <f t="shared" si="6"/>
        <v>2032.5700000000002</v>
      </c>
      <c r="F68" s="16">
        <v>0.03</v>
      </c>
      <c r="G68" s="42">
        <f t="shared" si="7"/>
        <v>60.9771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95.276718750000015</v>
      </c>
      <c r="F69" s="16">
        <v>0.15</v>
      </c>
      <c r="G69" s="42">
        <f>F69*D69</f>
        <v>14.291507812500003</v>
      </c>
    </row>
    <row r="70" spans="1:11" ht="17.25" customHeight="1" x14ac:dyDescent="0.35">
      <c r="A70" s="181" t="s">
        <v>113</v>
      </c>
      <c r="B70" s="182"/>
      <c r="C70" s="107">
        <v>4</v>
      </c>
      <c r="D70" s="128">
        <f t="shared" si="6"/>
        <v>25.407125000000004</v>
      </c>
      <c r="F70" s="16">
        <v>0.41</v>
      </c>
      <c r="G70" s="42">
        <f t="shared" si="7"/>
        <v>10.416921250000001</v>
      </c>
    </row>
    <row r="71" spans="1:11" ht="17.25" customHeight="1" x14ac:dyDescent="0.35">
      <c r="A71" s="181" t="s">
        <v>115</v>
      </c>
      <c r="B71" s="182"/>
      <c r="C71" s="107">
        <v>400</v>
      </c>
      <c r="D71" s="128">
        <f t="shared" si="6"/>
        <v>2540.7125000000001</v>
      </c>
      <c r="F71" s="16">
        <v>0.01</v>
      </c>
      <c r="G71" s="42">
        <f t="shared" si="7"/>
        <v>25.407125000000001</v>
      </c>
    </row>
    <row r="72" spans="1:11" ht="16.5" customHeight="1" x14ac:dyDescent="0.35">
      <c r="A72" s="181" t="s">
        <v>117</v>
      </c>
      <c r="B72" s="182"/>
      <c r="C72" s="107">
        <v>400</v>
      </c>
      <c r="D72" s="128">
        <f t="shared" si="6"/>
        <v>2540.7125000000001</v>
      </c>
      <c r="F72" s="16">
        <v>0.01</v>
      </c>
      <c r="G72" s="42">
        <f t="shared" si="7"/>
        <v>25.407125000000001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63.517812500000005</v>
      </c>
      <c r="F73" s="16">
        <v>0.34</v>
      </c>
      <c r="G73" s="42">
        <f t="shared" si="7"/>
        <v>21.596056250000004</v>
      </c>
    </row>
    <row r="74" spans="1:11" ht="16.5" customHeight="1" x14ac:dyDescent="0.35">
      <c r="A74" s="181" t="s">
        <v>121</v>
      </c>
      <c r="B74" s="182"/>
      <c r="C74" s="107">
        <v>20</v>
      </c>
      <c r="D74" s="128">
        <f t="shared" si="6"/>
        <v>127.03562500000001</v>
      </c>
      <c r="F74" s="16">
        <v>0.36</v>
      </c>
      <c r="G74" s="42">
        <f t="shared" si="7"/>
        <v>45.732825000000005</v>
      </c>
    </row>
    <row r="75" spans="1:11" ht="16.5" customHeight="1" x14ac:dyDescent="0.35">
      <c r="A75" s="181" t="s">
        <v>123</v>
      </c>
      <c r="B75" s="182"/>
      <c r="C75" s="107">
        <v>20</v>
      </c>
      <c r="D75" s="128">
        <f t="shared" si="6"/>
        <v>127.03562500000001</v>
      </c>
      <c r="F75" s="16">
        <v>0.36</v>
      </c>
      <c r="G75" s="42">
        <f t="shared" si="7"/>
        <v>45.732825000000005</v>
      </c>
    </row>
    <row r="76" spans="1:11" ht="16.5" customHeight="1" x14ac:dyDescent="0.35">
      <c r="A76" s="181" t="s">
        <v>125</v>
      </c>
      <c r="B76" s="182"/>
      <c r="C76" s="107">
        <v>120</v>
      </c>
      <c r="D76" s="128">
        <f t="shared" si="6"/>
        <v>762.21375000000012</v>
      </c>
      <c r="F76" s="16">
        <v>0.03</v>
      </c>
      <c r="G76" s="42">
        <f t="shared" si="7"/>
        <v>22.866412500000003</v>
      </c>
    </row>
    <row r="77" spans="1:11" ht="16.5" customHeight="1" x14ac:dyDescent="0.35">
      <c r="A77" s="181" t="s">
        <v>127</v>
      </c>
      <c r="B77" s="182"/>
      <c r="C77" s="107">
        <v>25</v>
      </c>
      <c r="D77" s="128">
        <f t="shared" si="6"/>
        <v>158.79453125000001</v>
      </c>
      <c r="F77" s="16">
        <v>7.0000000000000007E-2</v>
      </c>
      <c r="G77" s="42">
        <f t="shared" si="7"/>
        <v>11.115617187500002</v>
      </c>
    </row>
    <row r="78" spans="1:11" ht="16.5" customHeight="1" x14ac:dyDescent="0.35">
      <c r="A78" s="181" t="s">
        <v>129</v>
      </c>
      <c r="B78" s="182"/>
      <c r="C78" s="107">
        <v>2</v>
      </c>
      <c r="D78" s="128">
        <f t="shared" si="6"/>
        <v>12.703562500000002</v>
      </c>
      <c r="F78" s="16">
        <v>0.97</v>
      </c>
      <c r="G78" s="42">
        <f t="shared" si="7"/>
        <v>12.322455625000002</v>
      </c>
    </row>
    <row r="79" spans="1:11" ht="16.5" customHeight="1" x14ac:dyDescent="0.35">
      <c r="A79" s="181" t="s">
        <v>131</v>
      </c>
      <c r="B79" s="182"/>
      <c r="C79" s="107">
        <v>12</v>
      </c>
      <c r="D79" s="128">
        <f t="shared" si="6"/>
        <v>76.221375000000009</v>
      </c>
      <c r="F79" s="16">
        <v>0.97</v>
      </c>
      <c r="G79" s="42">
        <f>F79*D79</f>
        <v>73.934733750000007</v>
      </c>
    </row>
    <row r="80" spans="1:11" ht="16.5" customHeight="1" x14ac:dyDescent="0.35">
      <c r="A80" s="181" t="s">
        <v>133</v>
      </c>
      <c r="B80" s="182"/>
      <c r="C80" s="107">
        <v>4</v>
      </c>
      <c r="D80" s="128">
        <f t="shared" si="6"/>
        <v>25.407125000000004</v>
      </c>
      <c r="F80" s="16">
        <v>0.74</v>
      </c>
      <c r="G80" s="42">
        <f t="shared" si="7"/>
        <v>18.801272500000003</v>
      </c>
    </row>
    <row r="81" spans="1:7" ht="16.5" customHeight="1" x14ac:dyDescent="0.35">
      <c r="A81" s="181" t="s">
        <v>135</v>
      </c>
      <c r="B81" s="182"/>
      <c r="C81" s="107">
        <v>4</v>
      </c>
      <c r="D81" s="128">
        <f t="shared" si="6"/>
        <v>25.407125000000004</v>
      </c>
      <c r="F81" s="16">
        <v>2.97</v>
      </c>
      <c r="G81" s="42">
        <f t="shared" si="7"/>
        <v>75.459161250000022</v>
      </c>
    </row>
    <row r="82" spans="1:7" ht="16.5" customHeight="1" x14ac:dyDescent="0.35">
      <c r="A82" s="181" t="s">
        <v>137</v>
      </c>
      <c r="B82" s="182"/>
      <c r="C82" s="107">
        <v>1</v>
      </c>
      <c r="D82" s="128">
        <f t="shared" si="6"/>
        <v>6.351781250000001</v>
      </c>
      <c r="F82" s="16">
        <v>0.49</v>
      </c>
      <c r="G82" s="42">
        <f t="shared" si="7"/>
        <v>3.1123728125000003</v>
      </c>
    </row>
    <row r="83" spans="1:7" ht="16.5" customHeight="1" x14ac:dyDescent="0.35">
      <c r="A83" s="181" t="s">
        <v>228</v>
      </c>
      <c r="B83" s="182"/>
      <c r="C83" s="107">
        <v>400</v>
      </c>
      <c r="D83" s="128">
        <f t="shared" si="6"/>
        <v>2540.7125000000001</v>
      </c>
      <c r="F83" s="16">
        <v>0.05</v>
      </c>
      <c r="G83" s="42">
        <f t="shared" si="7"/>
        <v>127.03562500000001</v>
      </c>
    </row>
    <row r="84" spans="1:7" ht="16.5" customHeight="1" x14ac:dyDescent="0.35">
      <c r="A84" s="181" t="s">
        <v>229</v>
      </c>
      <c r="B84" s="182"/>
      <c r="C84" s="107">
        <v>10</v>
      </c>
      <c r="D84" s="128">
        <f t="shared" si="6"/>
        <v>63.517812500000005</v>
      </c>
      <c r="F84" s="16">
        <v>0.08</v>
      </c>
      <c r="G84" s="42">
        <f t="shared" si="7"/>
        <v>5.0814250000000003</v>
      </c>
    </row>
    <row r="85" spans="1:7" ht="16.5" customHeight="1" x14ac:dyDescent="0.35">
      <c r="A85" s="181" t="s">
        <v>230</v>
      </c>
      <c r="B85" s="182"/>
      <c r="C85" s="107">
        <v>400</v>
      </c>
      <c r="D85" s="128">
        <f t="shared" si="6"/>
        <v>2540.7125000000001</v>
      </c>
      <c r="F85" s="16">
        <v>0.03</v>
      </c>
      <c r="G85" s="42">
        <f t="shared" si="7"/>
        <v>76.221374999999995</v>
      </c>
    </row>
    <row r="86" spans="1:7" ht="16.5" customHeight="1" x14ac:dyDescent="0.35">
      <c r="A86" s="181" t="s">
        <v>145</v>
      </c>
      <c r="B86" s="182"/>
      <c r="C86" s="107">
        <v>1</v>
      </c>
      <c r="D86" s="128">
        <f t="shared" si="6"/>
        <v>6.351781250000001</v>
      </c>
      <c r="F86" s="16">
        <v>1.89</v>
      </c>
      <c r="G86" s="42">
        <f t="shared" si="7"/>
        <v>12.004866562500002</v>
      </c>
    </row>
    <row r="87" spans="1:7" ht="17.25" customHeight="1" x14ac:dyDescent="0.35">
      <c r="A87" s="181" t="s">
        <v>147</v>
      </c>
      <c r="B87" s="182"/>
      <c r="C87" s="107">
        <v>200</v>
      </c>
      <c r="D87" s="128">
        <f>SUM(C87/20)*$C$15</f>
        <v>1270.35625</v>
      </c>
      <c r="F87" s="16">
        <v>2E-3</v>
      </c>
      <c r="G87" s="42">
        <f>F87*D87</f>
        <v>2.5407125000000002</v>
      </c>
    </row>
    <row r="88" spans="1:7" ht="16.5" customHeight="1" x14ac:dyDescent="0.35">
      <c r="A88" s="181" t="s">
        <v>148</v>
      </c>
      <c r="B88" s="182"/>
      <c r="C88" s="107">
        <v>1</v>
      </c>
      <c r="D88" s="128">
        <f t="shared" si="6"/>
        <v>6.351781250000001</v>
      </c>
      <c r="F88" s="45">
        <v>0.38</v>
      </c>
      <c r="G88" s="42">
        <f t="shared" si="7"/>
        <v>2.4136768750000006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190.55343750000003</v>
      </c>
      <c r="F89" s="45">
        <v>0.28999999999999998</v>
      </c>
      <c r="G89" s="42">
        <f t="shared" si="7"/>
        <v>55.260496875000008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190.55343750000003</v>
      </c>
      <c r="F90" s="45">
        <v>0.15</v>
      </c>
      <c r="G90" s="42">
        <f>F90*D90</f>
        <v>28.583015625000005</v>
      </c>
    </row>
    <row r="91" spans="1:7" ht="16.5" customHeight="1" x14ac:dyDescent="0.35">
      <c r="A91" s="181" t="s">
        <v>231</v>
      </c>
      <c r="B91" s="182"/>
      <c r="C91" s="107">
        <v>1</v>
      </c>
      <c r="D91" s="128">
        <f t="shared" si="6"/>
        <v>6.351781250000001</v>
      </c>
      <c r="F91" s="45">
        <v>0.28000000000000003</v>
      </c>
      <c r="G91" s="42">
        <f t="shared" si="7"/>
        <v>1.7784987500000005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127.03562500000001</v>
      </c>
      <c r="F92" s="98">
        <v>0.14000000000000001</v>
      </c>
      <c r="G92" s="42">
        <f>F92*D92</f>
        <v>17.784987500000003</v>
      </c>
    </row>
    <row r="93" spans="1:7" ht="20.149999999999999" customHeight="1" thickBot="1" x14ac:dyDescent="0.4">
      <c r="A93" s="194"/>
      <c r="B93" s="194"/>
      <c r="C93" s="64"/>
      <c r="F93" s="201" t="s">
        <v>187</v>
      </c>
      <c r="G93" s="202"/>
    </row>
    <row r="94" spans="1:7" ht="17.25" customHeight="1" x14ac:dyDescent="0.35">
      <c r="A94" s="195" t="s">
        <v>232</v>
      </c>
      <c r="B94" s="196"/>
      <c r="C94" s="197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186" t="s">
        <v>233</v>
      </c>
      <c r="B95" s="187"/>
      <c r="C95" s="188"/>
      <c r="D95" s="132">
        <v>100</v>
      </c>
      <c r="F95" s="16">
        <v>0.4</v>
      </c>
      <c r="G95" s="42">
        <f t="shared" ref="G95:G103" si="8">F95*D95</f>
        <v>40</v>
      </c>
    </row>
    <row r="96" spans="1:7" ht="17.25" customHeight="1" x14ac:dyDescent="0.35">
      <c r="A96" s="186" t="s">
        <v>234</v>
      </c>
      <c r="B96" s="187"/>
      <c r="C96" s="188"/>
      <c r="D96" s="132"/>
      <c r="F96" s="16"/>
      <c r="G96" s="42">
        <f t="shared" si="8"/>
        <v>0</v>
      </c>
    </row>
    <row r="97" spans="1:7" ht="17.25" customHeight="1" x14ac:dyDescent="0.35">
      <c r="A97" s="103" t="s">
        <v>235</v>
      </c>
      <c r="B97" s="104"/>
      <c r="C97" s="105"/>
      <c r="D97" s="132"/>
      <c r="F97" s="16"/>
      <c r="G97" s="42"/>
    </row>
    <row r="98" spans="1:7" ht="17.25" customHeight="1" x14ac:dyDescent="0.35">
      <c r="A98" s="186" t="s">
        <v>236</v>
      </c>
      <c r="B98" s="192"/>
      <c r="C98" s="193"/>
      <c r="D98" s="132">
        <v>100</v>
      </c>
      <c r="F98" s="16">
        <v>0.25</v>
      </c>
      <c r="G98" s="42">
        <f t="shared" si="8"/>
        <v>25</v>
      </c>
    </row>
    <row r="99" spans="1:7" ht="17.25" customHeight="1" x14ac:dyDescent="0.35">
      <c r="A99" s="186" t="s">
        <v>237</v>
      </c>
      <c r="B99" s="187"/>
      <c r="C99" s="188"/>
      <c r="D99" s="133">
        <v>10</v>
      </c>
      <c r="F99" s="16">
        <v>3.14</v>
      </c>
      <c r="G99" s="42">
        <f t="shared" si="8"/>
        <v>31.400000000000002</v>
      </c>
    </row>
    <row r="100" spans="1:7" ht="17.25" customHeight="1" x14ac:dyDescent="0.35">
      <c r="A100" s="100"/>
      <c r="B100" s="67"/>
      <c r="C100" s="68"/>
      <c r="D100" s="133"/>
      <c r="F100" s="16"/>
      <c r="G100" s="42">
        <f t="shared" si="8"/>
        <v>0</v>
      </c>
    </row>
    <row r="101" spans="1:7" ht="17.25" customHeight="1" x14ac:dyDescent="0.35">
      <c r="A101" s="189"/>
      <c r="B101" s="190"/>
      <c r="C101" s="191"/>
      <c r="D101" s="133"/>
      <c r="F101" s="16"/>
      <c r="G101" s="42">
        <f t="shared" si="8"/>
        <v>0</v>
      </c>
    </row>
    <row r="102" spans="1:7" ht="17.25" customHeight="1" x14ac:dyDescent="0.35">
      <c r="A102" s="189"/>
      <c r="B102" s="190"/>
      <c r="C102" s="191"/>
      <c r="D102" s="133"/>
      <c r="F102" s="16"/>
      <c r="G102" s="42">
        <f t="shared" si="8"/>
        <v>0</v>
      </c>
    </row>
    <row r="103" spans="1:7" ht="17.25" customHeight="1" thickBot="1" x14ac:dyDescent="0.4">
      <c r="A103" s="183"/>
      <c r="B103" s="184"/>
      <c r="C103" s="185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201" t="s">
        <v>187</v>
      </c>
      <c r="G104" s="202"/>
    </row>
    <row r="105" spans="1:7" x14ac:dyDescent="0.35">
      <c r="A105" s="203" t="s">
        <v>238</v>
      </c>
      <c r="B105" s="204"/>
      <c r="C105" s="205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17" t="s">
        <v>239</v>
      </c>
      <c r="B106" s="18"/>
      <c r="C106" s="19"/>
      <c r="D106" s="132">
        <v>1</v>
      </c>
      <c r="F106" s="16">
        <v>165</v>
      </c>
      <c r="G106" s="42">
        <f t="shared" ref="G106:G111" si="9">F106*D106</f>
        <v>165</v>
      </c>
    </row>
    <row r="107" spans="1:7" x14ac:dyDescent="0.35">
      <c r="A107" s="20" t="s">
        <v>240</v>
      </c>
      <c r="B107" s="21"/>
      <c r="C107" s="22"/>
      <c r="D107" s="133">
        <v>1</v>
      </c>
      <c r="F107" s="16">
        <v>132</v>
      </c>
      <c r="G107" s="42">
        <f t="shared" si="9"/>
        <v>132</v>
      </c>
    </row>
    <row r="108" spans="1:7" x14ac:dyDescent="0.35">
      <c r="A108" s="189" t="s">
        <v>241</v>
      </c>
      <c r="B108" s="190"/>
      <c r="C108" s="191"/>
      <c r="D108" s="133">
        <v>20</v>
      </c>
      <c r="F108" s="16">
        <v>1.58</v>
      </c>
      <c r="G108" s="42">
        <f t="shared" si="9"/>
        <v>31.6</v>
      </c>
    </row>
    <row r="109" spans="1:7" x14ac:dyDescent="0.35">
      <c r="A109" s="189" t="s">
        <v>242</v>
      </c>
      <c r="B109" s="190"/>
      <c r="C109" s="191"/>
      <c r="D109" s="133">
        <v>3</v>
      </c>
      <c r="F109" s="16">
        <v>1.71</v>
      </c>
      <c r="G109" s="42">
        <f t="shared" si="9"/>
        <v>5.13</v>
      </c>
    </row>
    <row r="110" spans="1:7" ht="17.25" customHeight="1" x14ac:dyDescent="0.35">
      <c r="A110" s="186" t="s">
        <v>243</v>
      </c>
      <c r="B110" s="187"/>
      <c r="C110" s="188"/>
      <c r="D110" s="132">
        <v>1</v>
      </c>
      <c r="F110" s="16">
        <v>924</v>
      </c>
      <c r="G110" s="42">
        <f t="shared" si="9"/>
        <v>924</v>
      </c>
    </row>
    <row r="111" spans="1:7" ht="15.75" customHeight="1" x14ac:dyDescent="0.35">
      <c r="A111" s="103" t="s">
        <v>244</v>
      </c>
      <c r="B111" s="65"/>
      <c r="C111" s="66"/>
      <c r="D111" s="132">
        <v>1</v>
      </c>
      <c r="F111" s="16">
        <v>435</v>
      </c>
      <c r="G111" s="42">
        <f t="shared" si="9"/>
        <v>435</v>
      </c>
    </row>
    <row r="112" spans="1:7" ht="8.25" customHeight="1" thickBot="1" x14ac:dyDescent="0.4"/>
    <row r="113" spans="4:7" ht="27" customHeight="1" thickBot="1" x14ac:dyDescent="0.4">
      <c r="D113" s="200" t="s">
        <v>245</v>
      </c>
      <c r="E113" s="199"/>
      <c r="F113" s="198">
        <f>SUM(G20:G27,G32:G91,G95:G103,G106:G108,G106:G111)</f>
        <v>10122.9688343125</v>
      </c>
      <c r="G113" s="199"/>
    </row>
  </sheetData>
  <sheetProtection algorithmName="SHA-512" hashValue="vNL0U70XII+DtDT36ph7CjFzKfkWjt+p4HW1weyotxIsFrLbsVVh1ZoG4npNLxcPoePvEoLGB0ljcNCuKrouAw==" saltValue="85EiJ82nGa2pHveqtYw2iQ==" spinCount="100000" sheet="1" objects="1" scenarios="1"/>
  <mergeCells count="79">
    <mergeCell ref="F30:G30"/>
    <mergeCell ref="F17:G17"/>
    <mergeCell ref="A17:E17"/>
    <mergeCell ref="A31:B31"/>
    <mergeCell ref="A34:B34"/>
    <mergeCell ref="A13:B13"/>
    <mergeCell ref="A11:B11"/>
    <mergeCell ref="A12:B12"/>
    <mergeCell ref="F93:G93"/>
    <mergeCell ref="A29:E29"/>
    <mergeCell ref="A32:B32"/>
    <mergeCell ref="A36:B36"/>
    <mergeCell ref="A88:B88"/>
    <mergeCell ref="A38:B38"/>
    <mergeCell ref="A46:B46"/>
    <mergeCell ref="A48:B48"/>
    <mergeCell ref="A63:B63"/>
    <mergeCell ref="A37:B37"/>
    <mergeCell ref="F16:G16"/>
    <mergeCell ref="F18:G18"/>
    <mergeCell ref="A15:B15"/>
    <mergeCell ref="A7:B7"/>
    <mergeCell ref="A8:B8"/>
    <mergeCell ref="A9:B9"/>
    <mergeCell ref="A10:B10"/>
    <mergeCell ref="A1:E1"/>
    <mergeCell ref="A3:B3"/>
    <mergeCell ref="A4:B4"/>
    <mergeCell ref="A5:B5"/>
    <mergeCell ref="A14:B14"/>
    <mergeCell ref="A58:B58"/>
    <mergeCell ref="A55:B55"/>
    <mergeCell ref="A50:B50"/>
    <mergeCell ref="A51:B51"/>
    <mergeCell ref="A54:B54"/>
    <mergeCell ref="A41:B41"/>
    <mergeCell ref="A44:B44"/>
    <mergeCell ref="A45:B45"/>
    <mergeCell ref="A47:B47"/>
    <mergeCell ref="A52:B52"/>
    <mergeCell ref="A49:B49"/>
    <mergeCell ref="A42:B42"/>
    <mergeCell ref="A56:B56"/>
    <mergeCell ref="A67:B67"/>
    <mergeCell ref="A68:B68"/>
    <mergeCell ref="A75:B75"/>
    <mergeCell ref="A74:B74"/>
    <mergeCell ref="A87:B87"/>
    <mergeCell ref="A70:B70"/>
    <mergeCell ref="A76:B76"/>
    <mergeCell ref="A82:B82"/>
    <mergeCell ref="A83:B83"/>
    <mergeCell ref="A86:B86"/>
    <mergeCell ref="A84:B84"/>
    <mergeCell ref="A78:B78"/>
    <mergeCell ref="A77:B77"/>
    <mergeCell ref="A71:B71"/>
    <mergeCell ref="A72:B72"/>
    <mergeCell ref="A80:B80"/>
    <mergeCell ref="F113:G113"/>
    <mergeCell ref="D113:E113"/>
    <mergeCell ref="A109:C109"/>
    <mergeCell ref="F104:G104"/>
    <mergeCell ref="A108:C108"/>
    <mergeCell ref="A105:C105"/>
    <mergeCell ref="A110:C110"/>
    <mergeCell ref="A79:B79"/>
    <mergeCell ref="A81:B81"/>
    <mergeCell ref="A103:C103"/>
    <mergeCell ref="A96:C96"/>
    <mergeCell ref="A99:C99"/>
    <mergeCell ref="A101:C101"/>
    <mergeCell ref="A102:C102"/>
    <mergeCell ref="A98:C98"/>
    <mergeCell ref="A93:B93"/>
    <mergeCell ref="A91:B91"/>
    <mergeCell ref="A94:C94"/>
    <mergeCell ref="A85:B85"/>
    <mergeCell ref="A95:C95"/>
  </mergeCells>
  <phoneticPr fontId="0" type="noConversion"/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B551-D02E-47E3-B980-660882703903}">
  <sheetPr>
    <tabColor indexed="46"/>
  </sheetPr>
  <dimension ref="A1:K113"/>
  <sheetViews>
    <sheetView topLeftCell="A92" zoomScale="70" zoomScaleNormal="70" workbookViewId="0">
      <selection activeCell="F111" sqref="F110:F111"/>
    </sheetView>
  </sheetViews>
  <sheetFormatPr baseColWidth="10"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206" t="s">
        <v>168</v>
      </c>
      <c r="B1" s="206"/>
      <c r="C1" s="206"/>
      <c r="D1" s="206"/>
      <c r="E1" s="206"/>
    </row>
    <row r="2" spans="1:7" ht="8.25" customHeight="1" x14ac:dyDescent="0.35"/>
    <row r="3" spans="1:7" x14ac:dyDescent="0.35">
      <c r="A3" s="212" t="s">
        <v>169</v>
      </c>
      <c r="B3" s="213"/>
      <c r="C3" s="30" t="s">
        <v>170</v>
      </c>
      <c r="D3" s="121"/>
    </row>
    <row r="4" spans="1:7" x14ac:dyDescent="0.35">
      <c r="A4" s="206" t="s">
        <v>171</v>
      </c>
      <c r="B4" s="211"/>
      <c r="C4" s="30" t="s">
        <v>172</v>
      </c>
      <c r="D4" s="122"/>
    </row>
    <row r="5" spans="1:7" x14ac:dyDescent="0.35">
      <c r="A5" s="206" t="s">
        <v>173</v>
      </c>
      <c r="B5" s="211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206" t="s">
        <v>174</v>
      </c>
      <c r="B7" s="211"/>
      <c r="C7" s="99"/>
      <c r="D7" s="123"/>
    </row>
    <row r="8" spans="1:7" x14ac:dyDescent="0.35">
      <c r="A8" s="173" t="s">
        <v>176</v>
      </c>
      <c r="B8" s="207"/>
      <c r="C8" s="39"/>
    </row>
    <row r="9" spans="1:7" x14ac:dyDescent="0.35">
      <c r="A9" s="173" t="s">
        <v>177</v>
      </c>
      <c r="B9" s="207"/>
      <c r="C9" s="23">
        <f>D3/100000*C8</f>
        <v>0</v>
      </c>
      <c r="D9" s="124"/>
    </row>
    <row r="10" spans="1:7" x14ac:dyDescent="0.35">
      <c r="A10" s="173" t="s">
        <v>178</v>
      </c>
      <c r="B10" s="207"/>
      <c r="C10" s="16"/>
    </row>
    <row r="11" spans="1:7" x14ac:dyDescent="0.35">
      <c r="A11" s="173" t="s">
        <v>179</v>
      </c>
      <c r="B11" s="207"/>
      <c r="C11" s="23">
        <f>C9-C10</f>
        <v>0</v>
      </c>
      <c r="D11" s="125"/>
    </row>
    <row r="12" spans="1:7" x14ac:dyDescent="0.35">
      <c r="A12" s="214" t="s">
        <v>180</v>
      </c>
      <c r="B12" s="207"/>
      <c r="C12" s="37">
        <f>C11*D4</f>
        <v>0</v>
      </c>
      <c r="D12" s="126"/>
    </row>
    <row r="13" spans="1:7" s="14" customFormat="1" x14ac:dyDescent="0.35">
      <c r="A13" s="206" t="s">
        <v>181</v>
      </c>
      <c r="B13" s="207"/>
      <c r="C13" s="40">
        <f>C11+C12</f>
        <v>0</v>
      </c>
      <c r="D13" s="124"/>
      <c r="F13" s="13"/>
    </row>
    <row r="14" spans="1:7" s="14" customFormat="1" x14ac:dyDescent="0.35">
      <c r="A14" s="206" t="s">
        <v>182</v>
      </c>
      <c r="B14" s="207"/>
      <c r="C14" s="23">
        <f>C13-C15</f>
        <v>0</v>
      </c>
      <c r="D14" s="124"/>
      <c r="F14" s="13"/>
    </row>
    <row r="15" spans="1:7" s="14" customFormat="1" x14ac:dyDescent="0.35">
      <c r="A15" s="206" t="s">
        <v>183</v>
      </c>
      <c r="B15" s="207"/>
      <c r="C15" s="23">
        <f>SUM(C13*D5)</f>
        <v>0</v>
      </c>
      <c r="D15" s="124"/>
      <c r="F15" s="13"/>
    </row>
    <row r="16" spans="1:7" ht="16.5" customHeight="1" x14ac:dyDescent="0.35">
      <c r="F16" s="216" t="s">
        <v>184</v>
      </c>
      <c r="G16" s="217"/>
    </row>
    <row r="17" spans="1:7" ht="18.75" customHeight="1" x14ac:dyDescent="0.35">
      <c r="A17" s="220" t="s">
        <v>185</v>
      </c>
      <c r="B17" s="220"/>
      <c r="C17" s="220"/>
      <c r="D17" s="220"/>
      <c r="E17" s="220"/>
      <c r="F17" s="218" t="s">
        <v>186</v>
      </c>
      <c r="G17" s="219"/>
    </row>
    <row r="18" spans="1:7" ht="16.5" customHeight="1" thickBot="1" x14ac:dyDescent="0.4">
      <c r="A18" s="24"/>
      <c r="B18" s="24"/>
      <c r="C18" s="13"/>
      <c r="D18" s="123"/>
      <c r="F18" s="201" t="s">
        <v>187</v>
      </c>
      <c r="G18" s="202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215" t="s">
        <v>200</v>
      </c>
      <c r="B29" s="215"/>
      <c r="C29" s="215"/>
      <c r="D29" s="215"/>
      <c r="E29" s="21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201" t="s">
        <v>187</v>
      </c>
      <c r="G30" s="202"/>
    </row>
    <row r="31" spans="1:7" x14ac:dyDescent="0.35">
      <c r="A31" s="221"/>
      <c r="B31" s="222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208" t="s">
        <v>202</v>
      </c>
      <c r="B32" s="209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223" t="s">
        <v>204</v>
      </c>
      <c r="B34" s="210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208" t="s">
        <v>206</v>
      </c>
      <c r="B36" s="209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208" t="s">
        <v>207</v>
      </c>
      <c r="B37" s="209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208" t="s">
        <v>208</v>
      </c>
      <c r="B38" s="209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208" t="s">
        <v>211</v>
      </c>
      <c r="B41" s="209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208" t="s">
        <v>212</v>
      </c>
      <c r="B42" s="210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208" t="s">
        <v>214</v>
      </c>
      <c r="B44" s="209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208" t="s">
        <v>215</v>
      </c>
      <c r="B45" s="209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208"/>
      <c r="B46" s="209"/>
      <c r="C46" s="107"/>
      <c r="D46" s="131"/>
      <c r="F46" s="43"/>
      <c r="G46" s="42"/>
    </row>
    <row r="47" spans="1:7" ht="15.75" customHeight="1" x14ac:dyDescent="0.35">
      <c r="A47" s="208" t="s">
        <v>216</v>
      </c>
      <c r="B47" s="209"/>
      <c r="C47" s="107">
        <v>180</v>
      </c>
      <c r="D47" s="128">
        <f t="shared" ref="D47:D54" si="4">SUM(C47/20)*$C$15</f>
        <v>0</v>
      </c>
      <c r="F47" s="44">
        <v>0.55000000000000004</v>
      </c>
      <c r="G47" s="42">
        <f t="shared" ref="G47:G54" si="5">F47*D47</f>
        <v>0</v>
      </c>
    </row>
    <row r="48" spans="1:7" x14ac:dyDescent="0.35">
      <c r="A48" s="208" t="s">
        <v>217</v>
      </c>
      <c r="B48" s="209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208" t="s">
        <v>218</v>
      </c>
      <c r="B49" s="209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208" t="s">
        <v>219</v>
      </c>
      <c r="B50" s="209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208" t="s">
        <v>220</v>
      </c>
      <c r="B51" s="209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208" t="s">
        <v>221</v>
      </c>
      <c r="B52" s="209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208" t="s">
        <v>222</v>
      </c>
      <c r="B54" s="209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208" t="s">
        <v>223</v>
      </c>
      <c r="B55" s="209"/>
      <c r="C55" s="107">
        <v>400</v>
      </c>
      <c r="D55" s="128">
        <f>SUM(C55/20)*$C$15</f>
        <v>0</v>
      </c>
      <c r="F55" s="44">
        <v>0.13</v>
      </c>
      <c r="G55" s="42">
        <f>F55*D55</f>
        <v>0</v>
      </c>
    </row>
    <row r="56" spans="1:7" x14ac:dyDescent="0.35">
      <c r="A56" s="208" t="s">
        <v>224</v>
      </c>
      <c r="B56" s="210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208"/>
      <c r="B58" s="209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70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70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81"/>
      <c r="B63" s="182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81" t="s">
        <v>107</v>
      </c>
      <c r="B67" s="182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81" t="s">
        <v>109</v>
      </c>
      <c r="B68" s="182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81" t="s">
        <v>113</v>
      </c>
      <c r="B70" s="182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81" t="s">
        <v>115</v>
      </c>
      <c r="B71" s="182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81" t="s">
        <v>117</v>
      </c>
      <c r="B72" s="182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81" t="s">
        <v>121</v>
      </c>
      <c r="B74" s="182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81" t="s">
        <v>123</v>
      </c>
      <c r="B75" s="182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81" t="s">
        <v>125</v>
      </c>
      <c r="B76" s="182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81" t="s">
        <v>127</v>
      </c>
      <c r="B77" s="182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81" t="s">
        <v>129</v>
      </c>
      <c r="B78" s="182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81" t="s">
        <v>131</v>
      </c>
      <c r="B79" s="182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81" t="s">
        <v>133</v>
      </c>
      <c r="B80" s="182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81" t="s">
        <v>135</v>
      </c>
      <c r="B81" s="182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81" t="s">
        <v>137</v>
      </c>
      <c r="B82" s="182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81" t="s">
        <v>228</v>
      </c>
      <c r="B83" s="182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81" t="s">
        <v>229</v>
      </c>
      <c r="B84" s="182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81" t="s">
        <v>230</v>
      </c>
      <c r="B85" s="182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81" t="s">
        <v>145</v>
      </c>
      <c r="B86" s="182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81" t="s">
        <v>147</v>
      </c>
      <c r="B87" s="182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81" t="s">
        <v>148</v>
      </c>
      <c r="B88" s="182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81" t="s">
        <v>231</v>
      </c>
      <c r="B91" s="182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194"/>
      <c r="B93" s="194"/>
      <c r="C93" s="64"/>
      <c r="F93" s="201" t="s">
        <v>187</v>
      </c>
      <c r="G93" s="202"/>
    </row>
    <row r="94" spans="1:7" ht="17.25" customHeight="1" x14ac:dyDescent="0.35">
      <c r="A94" s="195" t="s">
        <v>232</v>
      </c>
      <c r="B94" s="196"/>
      <c r="C94" s="197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186"/>
      <c r="B95" s="187"/>
      <c r="C95" s="188"/>
      <c r="D95" s="132"/>
      <c r="F95" s="16"/>
      <c r="G95" s="42">
        <f t="shared" ref="G95:G103" si="8">F95*D95</f>
        <v>0</v>
      </c>
    </row>
    <row r="96" spans="1:7" ht="17.25" customHeight="1" x14ac:dyDescent="0.35">
      <c r="A96" s="186"/>
      <c r="B96" s="187"/>
      <c r="C96" s="188"/>
      <c r="D96" s="132"/>
      <c r="F96" s="16"/>
      <c r="G96" s="42">
        <f t="shared" si="8"/>
        <v>0</v>
      </c>
    </row>
    <row r="97" spans="1:7" ht="17.25" customHeight="1" x14ac:dyDescent="0.35">
      <c r="A97" s="103"/>
      <c r="B97" s="104"/>
      <c r="C97" s="105"/>
      <c r="D97" s="132"/>
      <c r="F97" s="16"/>
      <c r="G97" s="42"/>
    </row>
    <row r="98" spans="1:7" ht="17.25" customHeight="1" x14ac:dyDescent="0.35">
      <c r="A98" s="186"/>
      <c r="B98" s="192"/>
      <c r="C98" s="193"/>
      <c r="D98" s="132"/>
      <c r="F98" s="16"/>
      <c r="G98" s="42">
        <f t="shared" si="8"/>
        <v>0</v>
      </c>
    </row>
    <row r="99" spans="1:7" ht="17.25" customHeight="1" x14ac:dyDescent="0.35">
      <c r="A99" s="186"/>
      <c r="B99" s="187"/>
      <c r="C99" s="188"/>
      <c r="D99" s="133"/>
      <c r="F99" s="16"/>
      <c r="G99" s="42">
        <f t="shared" si="8"/>
        <v>0</v>
      </c>
    </row>
    <row r="100" spans="1:7" ht="17.25" customHeight="1" x14ac:dyDescent="0.35">
      <c r="A100" s="100"/>
      <c r="B100" s="67"/>
      <c r="C100" s="68"/>
      <c r="D100" s="133"/>
      <c r="F100" s="16"/>
      <c r="G100" s="42">
        <f t="shared" si="8"/>
        <v>0</v>
      </c>
    </row>
    <row r="101" spans="1:7" ht="17.25" customHeight="1" x14ac:dyDescent="0.35">
      <c r="A101" s="189"/>
      <c r="B101" s="190"/>
      <c r="C101" s="191"/>
      <c r="D101" s="133"/>
      <c r="F101" s="16"/>
      <c r="G101" s="42">
        <f t="shared" si="8"/>
        <v>0</v>
      </c>
    </row>
    <row r="102" spans="1:7" ht="17.25" customHeight="1" x14ac:dyDescent="0.35">
      <c r="A102" s="189"/>
      <c r="B102" s="190"/>
      <c r="C102" s="191"/>
      <c r="D102" s="133"/>
      <c r="F102" s="16"/>
      <c r="G102" s="42">
        <f t="shared" si="8"/>
        <v>0</v>
      </c>
    </row>
    <row r="103" spans="1:7" ht="17.25" customHeight="1" thickBot="1" x14ac:dyDescent="0.4">
      <c r="A103" s="183"/>
      <c r="B103" s="184"/>
      <c r="C103" s="185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201" t="s">
        <v>187</v>
      </c>
      <c r="G104" s="202"/>
    </row>
    <row r="105" spans="1:7" x14ac:dyDescent="0.35">
      <c r="A105" s="203" t="s">
        <v>238</v>
      </c>
      <c r="B105" s="204"/>
      <c r="C105" s="205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17"/>
      <c r="B106" s="18"/>
      <c r="C106" s="19"/>
      <c r="D106" s="132"/>
      <c r="F106" s="16"/>
      <c r="G106" s="42">
        <f t="shared" ref="G106:G111" si="9">F106*D106</f>
        <v>0</v>
      </c>
    </row>
    <row r="107" spans="1:7" x14ac:dyDescent="0.35">
      <c r="A107" s="20"/>
      <c r="B107" s="21"/>
      <c r="C107" s="22"/>
      <c r="D107" s="133"/>
      <c r="F107" s="16"/>
      <c r="G107" s="42">
        <f t="shared" si="9"/>
        <v>0</v>
      </c>
    </row>
    <row r="108" spans="1:7" x14ac:dyDescent="0.35">
      <c r="A108" s="189"/>
      <c r="B108" s="190"/>
      <c r="C108" s="191"/>
      <c r="D108" s="133"/>
      <c r="F108" s="16"/>
      <c r="G108" s="42">
        <f t="shared" si="9"/>
        <v>0</v>
      </c>
    </row>
    <row r="109" spans="1:7" x14ac:dyDescent="0.35">
      <c r="A109" s="189"/>
      <c r="B109" s="190"/>
      <c r="C109" s="191"/>
      <c r="D109" s="133"/>
      <c r="F109" s="16"/>
      <c r="G109" s="42">
        <f t="shared" si="9"/>
        <v>0</v>
      </c>
    </row>
    <row r="110" spans="1:7" ht="17.25" customHeight="1" x14ac:dyDescent="0.35">
      <c r="A110" s="186"/>
      <c r="B110" s="187"/>
      <c r="C110" s="188"/>
      <c r="D110" s="132"/>
      <c r="F110" s="16"/>
      <c r="G110" s="42">
        <f t="shared" si="9"/>
        <v>0</v>
      </c>
    </row>
    <row r="111" spans="1:7" ht="15.75" customHeight="1" x14ac:dyDescent="0.35">
      <c r="A111" s="103"/>
      <c r="B111" s="65"/>
      <c r="C111" s="66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0" t="s">
        <v>245</v>
      </c>
      <c r="E113" s="199"/>
      <c r="F113" s="198">
        <f>SUM(G20:G27,G32:G91,G95:G103,G106:G108,G106:G111)</f>
        <v>0</v>
      </c>
      <c r="G113" s="199"/>
    </row>
  </sheetData>
  <sheetProtection algorithmName="SHA-512" hashValue="tr3B9Ea+KLXqdkGgigQlNhpjsQHFDtu4s2uGpxgKVk7ms2wjUlInyF8t1p/fjRTuB5WTDpPZSRHPU8wog4tkzw==" saltValue="hRaco9jCLvPY/Yu5abOYIg==" spinCount="100000" sheet="1" objects="1" scenarios="1"/>
  <mergeCells count="79">
    <mergeCell ref="A8:B8"/>
    <mergeCell ref="A1:E1"/>
    <mergeCell ref="A3:B3"/>
    <mergeCell ref="A4:B4"/>
    <mergeCell ref="A5:B5"/>
    <mergeCell ref="A7:B7"/>
    <mergeCell ref="A29:E29"/>
    <mergeCell ref="A9:B9"/>
    <mergeCell ref="A10:B10"/>
    <mergeCell ref="A11:B11"/>
    <mergeCell ref="A12:B12"/>
    <mergeCell ref="A13:B13"/>
    <mergeCell ref="A14:B14"/>
    <mergeCell ref="A15:B15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80:B80"/>
    <mergeCell ref="A67:B67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A78:B78"/>
    <mergeCell ref="A79:B79"/>
    <mergeCell ref="A68:B68"/>
    <mergeCell ref="A70:B70"/>
    <mergeCell ref="A71:B71"/>
    <mergeCell ref="A72:B72"/>
    <mergeCell ref="A74:B74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996E-6B1E-4622-A08E-FEB506493D5F}">
  <sheetPr>
    <tabColor indexed="46"/>
  </sheetPr>
  <dimension ref="A1:K113"/>
  <sheetViews>
    <sheetView topLeftCell="A89" zoomScale="70" zoomScaleNormal="70" workbookViewId="0">
      <selection activeCell="F106" sqref="F106:F111"/>
    </sheetView>
  </sheetViews>
  <sheetFormatPr baseColWidth="10"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206" t="s">
        <v>168</v>
      </c>
      <c r="B1" s="206"/>
      <c r="C1" s="206"/>
      <c r="D1" s="206"/>
      <c r="E1" s="206"/>
    </row>
    <row r="2" spans="1:7" ht="8.25" customHeight="1" x14ac:dyDescent="0.35"/>
    <row r="3" spans="1:7" x14ac:dyDescent="0.35">
      <c r="A3" s="212" t="s">
        <v>169</v>
      </c>
      <c r="B3" s="213"/>
      <c r="C3" s="30" t="s">
        <v>170</v>
      </c>
      <c r="D3" s="121"/>
    </row>
    <row r="4" spans="1:7" x14ac:dyDescent="0.35">
      <c r="A4" s="206" t="s">
        <v>171</v>
      </c>
      <c r="B4" s="211"/>
      <c r="C4" s="30" t="s">
        <v>172</v>
      </c>
      <c r="D4" s="122"/>
    </row>
    <row r="5" spans="1:7" x14ac:dyDescent="0.35">
      <c r="A5" s="206" t="s">
        <v>173</v>
      </c>
      <c r="B5" s="211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206" t="s">
        <v>174</v>
      </c>
      <c r="B7" s="211"/>
      <c r="C7" s="99"/>
      <c r="D7" s="123"/>
    </row>
    <row r="8" spans="1:7" x14ac:dyDescent="0.35">
      <c r="A8" s="173" t="s">
        <v>176</v>
      </c>
      <c r="B8" s="207"/>
      <c r="C8" s="39"/>
    </row>
    <row r="9" spans="1:7" x14ac:dyDescent="0.35">
      <c r="A9" s="173" t="s">
        <v>177</v>
      </c>
      <c r="B9" s="207"/>
      <c r="C9" s="23">
        <f>D3/100000*C8</f>
        <v>0</v>
      </c>
      <c r="D9" s="124"/>
    </row>
    <row r="10" spans="1:7" x14ac:dyDescent="0.35">
      <c r="A10" s="173" t="s">
        <v>178</v>
      </c>
      <c r="B10" s="207"/>
      <c r="C10" s="16"/>
    </row>
    <row r="11" spans="1:7" x14ac:dyDescent="0.35">
      <c r="A11" s="173" t="s">
        <v>179</v>
      </c>
      <c r="B11" s="207"/>
      <c r="C11" s="23">
        <f>C9-C10</f>
        <v>0</v>
      </c>
      <c r="D11" s="125"/>
    </row>
    <row r="12" spans="1:7" x14ac:dyDescent="0.35">
      <c r="A12" s="214" t="s">
        <v>180</v>
      </c>
      <c r="B12" s="207"/>
      <c r="C12" s="37">
        <f>C11*D4</f>
        <v>0</v>
      </c>
      <c r="D12" s="126"/>
    </row>
    <row r="13" spans="1:7" s="14" customFormat="1" x14ac:dyDescent="0.35">
      <c r="A13" s="206" t="s">
        <v>181</v>
      </c>
      <c r="B13" s="207"/>
      <c r="C13" s="40">
        <f>C11+C12</f>
        <v>0</v>
      </c>
      <c r="D13" s="124"/>
      <c r="F13" s="13"/>
    </row>
    <row r="14" spans="1:7" s="14" customFormat="1" x14ac:dyDescent="0.35">
      <c r="A14" s="206" t="s">
        <v>182</v>
      </c>
      <c r="B14" s="207"/>
      <c r="C14" s="23">
        <f>C13-C15</f>
        <v>0</v>
      </c>
      <c r="D14" s="124"/>
      <c r="F14" s="13"/>
    </row>
    <row r="15" spans="1:7" s="14" customFormat="1" x14ac:dyDescent="0.35">
      <c r="A15" s="206" t="s">
        <v>183</v>
      </c>
      <c r="B15" s="207"/>
      <c r="C15" s="23">
        <f>SUM(C13*D5)</f>
        <v>0</v>
      </c>
      <c r="D15" s="124"/>
      <c r="F15" s="13"/>
    </row>
    <row r="16" spans="1:7" ht="16.5" customHeight="1" x14ac:dyDescent="0.35">
      <c r="F16" s="216" t="s">
        <v>184</v>
      </c>
      <c r="G16" s="217"/>
    </row>
    <row r="17" spans="1:7" ht="18.75" customHeight="1" x14ac:dyDescent="0.35">
      <c r="A17" s="220" t="s">
        <v>185</v>
      </c>
      <c r="B17" s="220"/>
      <c r="C17" s="220"/>
      <c r="D17" s="220"/>
      <c r="E17" s="220"/>
      <c r="F17" s="218" t="s">
        <v>186</v>
      </c>
      <c r="G17" s="219"/>
    </row>
    <row r="18" spans="1:7" ht="16.5" customHeight="1" thickBot="1" x14ac:dyDescent="0.4">
      <c r="A18" s="24"/>
      <c r="B18" s="24"/>
      <c r="C18" s="13"/>
      <c r="D18" s="123"/>
      <c r="F18" s="201" t="s">
        <v>187</v>
      </c>
      <c r="G18" s="202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215" t="s">
        <v>200</v>
      </c>
      <c r="B29" s="215"/>
      <c r="C29" s="215"/>
      <c r="D29" s="215"/>
      <c r="E29" s="21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201" t="s">
        <v>187</v>
      </c>
      <c r="G30" s="202"/>
    </row>
    <row r="31" spans="1:7" x14ac:dyDescent="0.35">
      <c r="A31" s="221"/>
      <c r="B31" s="222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208" t="s">
        <v>202</v>
      </c>
      <c r="B32" s="209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223" t="s">
        <v>204</v>
      </c>
      <c r="B34" s="210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208" t="s">
        <v>206</v>
      </c>
      <c r="B36" s="209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208" t="s">
        <v>207</v>
      </c>
      <c r="B37" s="209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208" t="s">
        <v>208</v>
      </c>
      <c r="B38" s="209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208" t="s">
        <v>211</v>
      </c>
      <c r="B41" s="209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208" t="s">
        <v>212</v>
      </c>
      <c r="B42" s="210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208" t="s">
        <v>214</v>
      </c>
      <c r="B44" s="209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208" t="s">
        <v>215</v>
      </c>
      <c r="B45" s="209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208"/>
      <c r="B46" s="209"/>
      <c r="C46" s="107"/>
      <c r="D46" s="131"/>
      <c r="F46" s="43"/>
      <c r="G46" s="42"/>
    </row>
    <row r="47" spans="1:7" ht="15.75" customHeight="1" x14ac:dyDescent="0.35">
      <c r="A47" s="208" t="s">
        <v>216</v>
      </c>
      <c r="B47" s="209"/>
      <c r="C47" s="107">
        <v>180</v>
      </c>
      <c r="D47" s="128">
        <f t="shared" ref="D47:D54" si="4">SUM(C47/20)*$C$15</f>
        <v>0</v>
      </c>
      <c r="F47" s="44">
        <v>0.55000000000000004</v>
      </c>
      <c r="G47" s="42">
        <f t="shared" ref="G47:G54" si="5">F47*D47</f>
        <v>0</v>
      </c>
    </row>
    <row r="48" spans="1:7" x14ac:dyDescent="0.35">
      <c r="A48" s="208" t="s">
        <v>217</v>
      </c>
      <c r="B48" s="209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208" t="s">
        <v>218</v>
      </c>
      <c r="B49" s="209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208" t="s">
        <v>219</v>
      </c>
      <c r="B50" s="209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208" t="s">
        <v>220</v>
      </c>
      <c r="B51" s="209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208" t="s">
        <v>221</v>
      </c>
      <c r="B52" s="209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208" t="s">
        <v>222</v>
      </c>
      <c r="B54" s="209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208" t="s">
        <v>223</v>
      </c>
      <c r="B55" s="209"/>
      <c r="C55" s="107">
        <v>400</v>
      </c>
      <c r="D55" s="128">
        <f>SUM(C55/20)*$C$15</f>
        <v>0</v>
      </c>
      <c r="F55" s="44">
        <v>0.13</v>
      </c>
      <c r="G55" s="42">
        <f>F55*D55</f>
        <v>0</v>
      </c>
    </row>
    <row r="56" spans="1:7" x14ac:dyDescent="0.35">
      <c r="A56" s="208" t="s">
        <v>224</v>
      </c>
      <c r="B56" s="210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208"/>
      <c r="B58" s="209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70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70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81"/>
      <c r="B63" s="182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81" t="s">
        <v>107</v>
      </c>
      <c r="B67" s="182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81" t="s">
        <v>109</v>
      </c>
      <c r="B68" s="182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81" t="s">
        <v>113</v>
      </c>
      <c r="B70" s="182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81" t="s">
        <v>115</v>
      </c>
      <c r="B71" s="182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81" t="s">
        <v>117</v>
      </c>
      <c r="B72" s="182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81" t="s">
        <v>121</v>
      </c>
      <c r="B74" s="182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81" t="s">
        <v>123</v>
      </c>
      <c r="B75" s="182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81" t="s">
        <v>125</v>
      </c>
      <c r="B76" s="182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81" t="s">
        <v>127</v>
      </c>
      <c r="B77" s="182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81" t="s">
        <v>129</v>
      </c>
      <c r="B78" s="182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81" t="s">
        <v>131</v>
      </c>
      <c r="B79" s="182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81" t="s">
        <v>133</v>
      </c>
      <c r="B80" s="182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81" t="s">
        <v>135</v>
      </c>
      <c r="B81" s="182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81" t="s">
        <v>137</v>
      </c>
      <c r="B82" s="182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81" t="s">
        <v>228</v>
      </c>
      <c r="B83" s="182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81" t="s">
        <v>229</v>
      </c>
      <c r="B84" s="182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81" t="s">
        <v>230</v>
      </c>
      <c r="B85" s="182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81" t="s">
        <v>145</v>
      </c>
      <c r="B86" s="182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81" t="s">
        <v>147</v>
      </c>
      <c r="B87" s="182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81" t="s">
        <v>148</v>
      </c>
      <c r="B88" s="182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81" t="s">
        <v>231</v>
      </c>
      <c r="B91" s="182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194"/>
      <c r="B93" s="194"/>
      <c r="C93" s="64"/>
      <c r="F93" s="201" t="s">
        <v>187</v>
      </c>
      <c r="G93" s="202"/>
    </row>
    <row r="94" spans="1:7" ht="17.25" customHeight="1" x14ac:dyDescent="0.35">
      <c r="A94" s="195" t="s">
        <v>232</v>
      </c>
      <c r="B94" s="196"/>
      <c r="C94" s="197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186"/>
      <c r="B95" s="187"/>
      <c r="C95" s="188"/>
      <c r="D95" s="132"/>
      <c r="F95" s="16"/>
      <c r="G95" s="42">
        <f t="shared" ref="G95:G103" si="8">F95*D95</f>
        <v>0</v>
      </c>
    </row>
    <row r="96" spans="1:7" ht="17.25" customHeight="1" x14ac:dyDescent="0.35">
      <c r="A96" s="186"/>
      <c r="B96" s="187"/>
      <c r="C96" s="188"/>
      <c r="D96" s="132"/>
      <c r="F96" s="16"/>
      <c r="G96" s="42">
        <f t="shared" si="8"/>
        <v>0</v>
      </c>
    </row>
    <row r="97" spans="1:7" ht="17.25" customHeight="1" x14ac:dyDescent="0.35">
      <c r="A97" s="103"/>
      <c r="B97" s="104"/>
      <c r="C97" s="105"/>
      <c r="D97" s="132"/>
      <c r="F97" s="16"/>
      <c r="G97" s="42"/>
    </row>
    <row r="98" spans="1:7" ht="17.25" customHeight="1" x14ac:dyDescent="0.35">
      <c r="A98" s="186"/>
      <c r="B98" s="192"/>
      <c r="C98" s="193"/>
      <c r="D98" s="132"/>
      <c r="F98" s="16"/>
      <c r="G98" s="42">
        <f t="shared" si="8"/>
        <v>0</v>
      </c>
    </row>
    <row r="99" spans="1:7" ht="17.25" customHeight="1" x14ac:dyDescent="0.35">
      <c r="A99" s="186"/>
      <c r="B99" s="187"/>
      <c r="C99" s="188"/>
      <c r="D99" s="133"/>
      <c r="F99" s="16"/>
      <c r="G99" s="42">
        <f t="shared" si="8"/>
        <v>0</v>
      </c>
    </row>
    <row r="100" spans="1:7" ht="17.25" customHeight="1" x14ac:dyDescent="0.35">
      <c r="A100" s="100"/>
      <c r="B100" s="67"/>
      <c r="C100" s="68"/>
      <c r="D100" s="133"/>
      <c r="F100" s="16"/>
      <c r="G100" s="42">
        <f t="shared" si="8"/>
        <v>0</v>
      </c>
    </row>
    <row r="101" spans="1:7" ht="17.25" customHeight="1" x14ac:dyDescent="0.35">
      <c r="A101" s="189"/>
      <c r="B101" s="190"/>
      <c r="C101" s="191"/>
      <c r="D101" s="133"/>
      <c r="F101" s="16"/>
      <c r="G101" s="42">
        <f t="shared" si="8"/>
        <v>0</v>
      </c>
    </row>
    <row r="102" spans="1:7" ht="17.25" customHeight="1" x14ac:dyDescent="0.35">
      <c r="A102" s="189"/>
      <c r="B102" s="190"/>
      <c r="C102" s="191"/>
      <c r="D102" s="133"/>
      <c r="F102" s="16"/>
      <c r="G102" s="42">
        <f t="shared" si="8"/>
        <v>0</v>
      </c>
    </row>
    <row r="103" spans="1:7" ht="17.25" customHeight="1" thickBot="1" x14ac:dyDescent="0.4">
      <c r="A103" s="183"/>
      <c r="B103" s="184"/>
      <c r="C103" s="185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201" t="s">
        <v>187</v>
      </c>
      <c r="G104" s="202"/>
    </row>
    <row r="105" spans="1:7" x14ac:dyDescent="0.35">
      <c r="A105" s="203" t="s">
        <v>238</v>
      </c>
      <c r="B105" s="204"/>
      <c r="C105" s="205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17"/>
      <c r="B106" s="18"/>
      <c r="C106" s="19"/>
      <c r="D106" s="132"/>
      <c r="F106" s="16"/>
      <c r="G106" s="42">
        <f t="shared" ref="G106:G111" si="9">F106*D106</f>
        <v>0</v>
      </c>
    </row>
    <row r="107" spans="1:7" x14ac:dyDescent="0.35">
      <c r="A107" s="20"/>
      <c r="B107" s="21"/>
      <c r="C107" s="22"/>
      <c r="D107" s="133"/>
      <c r="F107" s="16"/>
      <c r="G107" s="42">
        <f t="shared" si="9"/>
        <v>0</v>
      </c>
    </row>
    <row r="108" spans="1:7" x14ac:dyDescent="0.35">
      <c r="A108" s="189"/>
      <c r="B108" s="190"/>
      <c r="C108" s="191"/>
      <c r="D108" s="133"/>
      <c r="F108" s="16"/>
      <c r="G108" s="42">
        <f t="shared" si="9"/>
        <v>0</v>
      </c>
    </row>
    <row r="109" spans="1:7" x14ac:dyDescent="0.35">
      <c r="A109" s="189"/>
      <c r="B109" s="190"/>
      <c r="C109" s="191"/>
      <c r="D109" s="133"/>
      <c r="F109" s="16"/>
      <c r="G109" s="42">
        <f t="shared" si="9"/>
        <v>0</v>
      </c>
    </row>
    <row r="110" spans="1:7" ht="17.25" customHeight="1" x14ac:dyDescent="0.35">
      <c r="A110" s="186"/>
      <c r="B110" s="187"/>
      <c r="C110" s="188"/>
      <c r="D110" s="132"/>
      <c r="F110" s="16"/>
      <c r="G110" s="42">
        <f t="shared" si="9"/>
        <v>0</v>
      </c>
    </row>
    <row r="111" spans="1:7" ht="15.75" customHeight="1" x14ac:dyDescent="0.35">
      <c r="A111" s="103"/>
      <c r="B111" s="65"/>
      <c r="C111" s="66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0" t="s">
        <v>245</v>
      </c>
      <c r="E113" s="199"/>
      <c r="F113" s="198">
        <f>SUM(G20:G27,G32:G91,G95:G103,G106:G108,G106:G111)</f>
        <v>0</v>
      </c>
      <c r="G113" s="199"/>
    </row>
  </sheetData>
  <sheetProtection algorithmName="SHA-512" hashValue="u/vV/XVKWXoWveflIl5Jah/0QObZawgc/ve6xHmJwx8GMZEvJGKTLhzidn6FHdwGGnJ+X1VOASe8LEsMu/EbZQ==" saltValue="QL0q/ra9QVltsLlpDZD2sQ==" spinCount="100000" sheet="1" objects="1" scenarios="1"/>
  <mergeCells count="79"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A78:B78"/>
    <mergeCell ref="A79:B79"/>
    <mergeCell ref="A68:B68"/>
    <mergeCell ref="A70:B70"/>
    <mergeCell ref="A71:B71"/>
    <mergeCell ref="A72:B72"/>
    <mergeCell ref="A74:B74"/>
    <mergeCell ref="A80:B80"/>
    <mergeCell ref="A67:B67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29:E29"/>
    <mergeCell ref="A9:B9"/>
    <mergeCell ref="A10:B10"/>
    <mergeCell ref="A11:B11"/>
    <mergeCell ref="A12:B12"/>
    <mergeCell ref="A13:B13"/>
    <mergeCell ref="A14:B14"/>
    <mergeCell ref="A15:B15"/>
    <mergeCell ref="A8:B8"/>
    <mergeCell ref="A1:E1"/>
    <mergeCell ref="A3:B3"/>
    <mergeCell ref="A4:B4"/>
    <mergeCell ref="A5:B5"/>
    <mergeCell ref="A7:B7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4DF4-D924-43F6-BE7C-559908CF5A63}">
  <sheetPr>
    <tabColor indexed="46"/>
  </sheetPr>
  <dimension ref="A1:K113"/>
  <sheetViews>
    <sheetView topLeftCell="A91" zoomScale="70" zoomScaleNormal="70" workbookViewId="0">
      <selection activeCell="P109" sqref="P109"/>
    </sheetView>
  </sheetViews>
  <sheetFormatPr baseColWidth="10"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206" t="s">
        <v>168</v>
      </c>
      <c r="B1" s="206"/>
      <c r="C1" s="206"/>
      <c r="D1" s="206"/>
      <c r="E1" s="206"/>
    </row>
    <row r="2" spans="1:7" ht="8.25" customHeight="1" x14ac:dyDescent="0.35"/>
    <row r="3" spans="1:7" x14ac:dyDescent="0.35">
      <c r="A3" s="212" t="s">
        <v>169</v>
      </c>
      <c r="B3" s="213"/>
      <c r="C3" s="30" t="s">
        <v>170</v>
      </c>
      <c r="D3" s="121"/>
    </row>
    <row r="4" spans="1:7" x14ac:dyDescent="0.35">
      <c r="A4" s="206" t="s">
        <v>171</v>
      </c>
      <c r="B4" s="211"/>
      <c r="C4" s="30" t="s">
        <v>172</v>
      </c>
      <c r="D4" s="122"/>
    </row>
    <row r="5" spans="1:7" x14ac:dyDescent="0.35">
      <c r="A5" s="206" t="s">
        <v>173</v>
      </c>
      <c r="B5" s="211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206" t="s">
        <v>174</v>
      </c>
      <c r="B7" s="211"/>
      <c r="C7" s="99"/>
      <c r="D7" s="123"/>
    </row>
    <row r="8" spans="1:7" x14ac:dyDescent="0.35">
      <c r="A8" s="173" t="s">
        <v>176</v>
      </c>
      <c r="B8" s="207"/>
      <c r="C8" s="39"/>
    </row>
    <row r="9" spans="1:7" x14ac:dyDescent="0.35">
      <c r="A9" s="173" t="s">
        <v>177</v>
      </c>
      <c r="B9" s="207"/>
      <c r="C9" s="23">
        <f>D3/100000*C8</f>
        <v>0</v>
      </c>
      <c r="D9" s="124"/>
    </row>
    <row r="10" spans="1:7" x14ac:dyDescent="0.35">
      <c r="A10" s="173" t="s">
        <v>178</v>
      </c>
      <c r="B10" s="207"/>
      <c r="C10" s="16"/>
    </row>
    <row r="11" spans="1:7" x14ac:dyDescent="0.35">
      <c r="A11" s="173" t="s">
        <v>179</v>
      </c>
      <c r="B11" s="207"/>
      <c r="C11" s="23">
        <f>C9-C10</f>
        <v>0</v>
      </c>
      <c r="D11" s="125"/>
    </row>
    <row r="12" spans="1:7" x14ac:dyDescent="0.35">
      <c r="A12" s="214" t="s">
        <v>180</v>
      </c>
      <c r="B12" s="207"/>
      <c r="C12" s="37">
        <f>C11*D4</f>
        <v>0</v>
      </c>
      <c r="D12" s="126"/>
    </row>
    <row r="13" spans="1:7" s="14" customFormat="1" x14ac:dyDescent="0.35">
      <c r="A13" s="206" t="s">
        <v>181</v>
      </c>
      <c r="B13" s="207"/>
      <c r="C13" s="40">
        <f>C11+C12</f>
        <v>0</v>
      </c>
      <c r="D13" s="124"/>
      <c r="F13" s="13"/>
    </row>
    <row r="14" spans="1:7" s="14" customFormat="1" x14ac:dyDescent="0.35">
      <c r="A14" s="206" t="s">
        <v>182</v>
      </c>
      <c r="B14" s="207"/>
      <c r="C14" s="23">
        <f>C13-C15</f>
        <v>0</v>
      </c>
      <c r="D14" s="124"/>
      <c r="F14" s="13"/>
    </row>
    <row r="15" spans="1:7" s="14" customFormat="1" x14ac:dyDescent="0.35">
      <c r="A15" s="206" t="s">
        <v>183</v>
      </c>
      <c r="B15" s="207"/>
      <c r="C15" s="23">
        <f>SUM(C13*D5)</f>
        <v>0</v>
      </c>
      <c r="D15" s="124"/>
      <c r="F15" s="13"/>
    </row>
    <row r="16" spans="1:7" ht="16.5" customHeight="1" x14ac:dyDescent="0.35">
      <c r="F16" s="216" t="s">
        <v>184</v>
      </c>
      <c r="G16" s="217"/>
    </row>
    <row r="17" spans="1:7" ht="18.75" customHeight="1" x14ac:dyDescent="0.35">
      <c r="A17" s="220" t="s">
        <v>185</v>
      </c>
      <c r="B17" s="220"/>
      <c r="C17" s="220"/>
      <c r="D17" s="220"/>
      <c r="E17" s="220"/>
      <c r="F17" s="218" t="s">
        <v>186</v>
      </c>
      <c r="G17" s="219"/>
    </row>
    <row r="18" spans="1:7" ht="16.5" customHeight="1" thickBot="1" x14ac:dyDescent="0.4">
      <c r="A18" s="24"/>
      <c r="B18" s="24"/>
      <c r="C18" s="13"/>
      <c r="D18" s="123"/>
      <c r="F18" s="201" t="s">
        <v>187</v>
      </c>
      <c r="G18" s="202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215" t="s">
        <v>200</v>
      </c>
      <c r="B29" s="215"/>
      <c r="C29" s="215"/>
      <c r="D29" s="215"/>
      <c r="E29" s="21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201" t="s">
        <v>187</v>
      </c>
      <c r="G30" s="202"/>
    </row>
    <row r="31" spans="1:7" x14ac:dyDescent="0.35">
      <c r="A31" s="221"/>
      <c r="B31" s="222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208" t="s">
        <v>202</v>
      </c>
      <c r="B32" s="209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223" t="s">
        <v>204</v>
      </c>
      <c r="B34" s="210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208" t="s">
        <v>206</v>
      </c>
      <c r="B36" s="209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208" t="s">
        <v>207</v>
      </c>
      <c r="B37" s="209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208" t="s">
        <v>208</v>
      </c>
      <c r="B38" s="209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208" t="s">
        <v>211</v>
      </c>
      <c r="B41" s="209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208" t="s">
        <v>212</v>
      </c>
      <c r="B42" s="210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208" t="s">
        <v>214</v>
      </c>
      <c r="B44" s="209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208" t="s">
        <v>215</v>
      </c>
      <c r="B45" s="209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208"/>
      <c r="B46" s="209"/>
      <c r="C46" s="107"/>
      <c r="D46" s="131"/>
      <c r="F46" s="43"/>
      <c r="G46" s="42"/>
    </row>
    <row r="47" spans="1:7" ht="15.75" customHeight="1" x14ac:dyDescent="0.35">
      <c r="A47" s="208" t="s">
        <v>216</v>
      </c>
      <c r="B47" s="209"/>
      <c r="C47" s="107">
        <v>180</v>
      </c>
      <c r="D47" s="128">
        <f t="shared" ref="D47:D54" si="4">SUM(C47/20)*$C$15</f>
        <v>0</v>
      </c>
      <c r="F47" s="44">
        <v>0.55000000000000004</v>
      </c>
      <c r="G47" s="42">
        <f t="shared" ref="G47:G54" si="5">F47*D47</f>
        <v>0</v>
      </c>
    </row>
    <row r="48" spans="1:7" x14ac:dyDescent="0.35">
      <c r="A48" s="208" t="s">
        <v>217</v>
      </c>
      <c r="B48" s="209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208" t="s">
        <v>218</v>
      </c>
      <c r="B49" s="209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208" t="s">
        <v>219</v>
      </c>
      <c r="B50" s="209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208" t="s">
        <v>220</v>
      </c>
      <c r="B51" s="209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208" t="s">
        <v>221</v>
      </c>
      <c r="B52" s="209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208" t="s">
        <v>222</v>
      </c>
      <c r="B54" s="209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208" t="s">
        <v>223</v>
      </c>
      <c r="B55" s="209"/>
      <c r="C55" s="107">
        <v>400</v>
      </c>
      <c r="D55" s="128">
        <f>SUM(C55/20)*$C$15</f>
        <v>0</v>
      </c>
      <c r="F55" s="44">
        <v>0.13</v>
      </c>
      <c r="G55" s="42">
        <f>F55*D55</f>
        <v>0</v>
      </c>
    </row>
    <row r="56" spans="1:7" x14ac:dyDescent="0.35">
      <c r="A56" s="208" t="s">
        <v>224</v>
      </c>
      <c r="B56" s="210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208"/>
      <c r="B58" s="209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70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70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81"/>
      <c r="B63" s="182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81" t="s">
        <v>107</v>
      </c>
      <c r="B67" s="182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81" t="s">
        <v>109</v>
      </c>
      <c r="B68" s="182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81" t="s">
        <v>113</v>
      </c>
      <c r="B70" s="182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81" t="s">
        <v>115</v>
      </c>
      <c r="B71" s="182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81" t="s">
        <v>117</v>
      </c>
      <c r="B72" s="182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81" t="s">
        <v>121</v>
      </c>
      <c r="B74" s="182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81" t="s">
        <v>123</v>
      </c>
      <c r="B75" s="182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81" t="s">
        <v>125</v>
      </c>
      <c r="B76" s="182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81" t="s">
        <v>127</v>
      </c>
      <c r="B77" s="182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81" t="s">
        <v>129</v>
      </c>
      <c r="B78" s="182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81" t="s">
        <v>131</v>
      </c>
      <c r="B79" s="182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81" t="s">
        <v>133</v>
      </c>
      <c r="B80" s="182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81" t="s">
        <v>135</v>
      </c>
      <c r="B81" s="182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81" t="s">
        <v>137</v>
      </c>
      <c r="B82" s="182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81" t="s">
        <v>228</v>
      </c>
      <c r="B83" s="182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81" t="s">
        <v>229</v>
      </c>
      <c r="B84" s="182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81" t="s">
        <v>230</v>
      </c>
      <c r="B85" s="182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81" t="s">
        <v>145</v>
      </c>
      <c r="B86" s="182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81" t="s">
        <v>147</v>
      </c>
      <c r="B87" s="182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81" t="s">
        <v>148</v>
      </c>
      <c r="B88" s="182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81" t="s">
        <v>231</v>
      </c>
      <c r="B91" s="182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194"/>
      <c r="B93" s="194"/>
      <c r="C93" s="64"/>
      <c r="F93" s="201" t="s">
        <v>187</v>
      </c>
      <c r="G93" s="202"/>
    </row>
    <row r="94" spans="1:7" ht="17.25" customHeight="1" x14ac:dyDescent="0.35">
      <c r="A94" s="195" t="s">
        <v>232</v>
      </c>
      <c r="B94" s="196"/>
      <c r="C94" s="197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186"/>
      <c r="B95" s="187"/>
      <c r="C95" s="188"/>
      <c r="D95" s="132"/>
      <c r="F95" s="16"/>
      <c r="G95" s="42">
        <f t="shared" ref="G95:G103" si="8">F95*D95</f>
        <v>0</v>
      </c>
    </row>
    <row r="96" spans="1:7" ht="17.25" customHeight="1" x14ac:dyDescent="0.35">
      <c r="A96" s="186"/>
      <c r="B96" s="187"/>
      <c r="C96" s="188"/>
      <c r="D96" s="132"/>
      <c r="F96" s="16"/>
      <c r="G96" s="42">
        <f t="shared" si="8"/>
        <v>0</v>
      </c>
    </row>
    <row r="97" spans="1:7" ht="17.25" customHeight="1" x14ac:dyDescent="0.35">
      <c r="A97" s="103"/>
      <c r="B97" s="104"/>
      <c r="C97" s="105"/>
      <c r="D97" s="132"/>
      <c r="F97" s="16"/>
      <c r="G97" s="42"/>
    </row>
    <row r="98" spans="1:7" ht="17.25" customHeight="1" x14ac:dyDescent="0.35">
      <c r="A98" s="186"/>
      <c r="B98" s="192"/>
      <c r="C98" s="193"/>
      <c r="D98" s="132"/>
      <c r="F98" s="16"/>
      <c r="G98" s="42">
        <f t="shared" si="8"/>
        <v>0</v>
      </c>
    </row>
    <row r="99" spans="1:7" ht="17.25" customHeight="1" x14ac:dyDescent="0.35">
      <c r="A99" s="186"/>
      <c r="B99" s="187"/>
      <c r="C99" s="188"/>
      <c r="D99" s="133"/>
      <c r="F99" s="16"/>
      <c r="G99" s="42">
        <f t="shared" si="8"/>
        <v>0</v>
      </c>
    </row>
    <row r="100" spans="1:7" ht="17.25" customHeight="1" x14ac:dyDescent="0.35">
      <c r="A100" s="100"/>
      <c r="B100" s="67"/>
      <c r="C100" s="68"/>
      <c r="D100" s="133"/>
      <c r="F100" s="16"/>
      <c r="G100" s="42">
        <f t="shared" si="8"/>
        <v>0</v>
      </c>
    </row>
    <row r="101" spans="1:7" ht="17.25" customHeight="1" x14ac:dyDescent="0.35">
      <c r="A101" s="189"/>
      <c r="B101" s="190"/>
      <c r="C101" s="191"/>
      <c r="D101" s="133"/>
      <c r="F101" s="16"/>
      <c r="G101" s="42">
        <f t="shared" si="8"/>
        <v>0</v>
      </c>
    </row>
    <row r="102" spans="1:7" ht="17.25" customHeight="1" x14ac:dyDescent="0.35">
      <c r="A102" s="189"/>
      <c r="B102" s="190"/>
      <c r="C102" s="191"/>
      <c r="D102" s="133"/>
      <c r="F102" s="16"/>
      <c r="G102" s="42">
        <f t="shared" si="8"/>
        <v>0</v>
      </c>
    </row>
    <row r="103" spans="1:7" ht="17.25" customHeight="1" thickBot="1" x14ac:dyDescent="0.4">
      <c r="A103" s="183"/>
      <c r="B103" s="184"/>
      <c r="C103" s="185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201" t="s">
        <v>187</v>
      </c>
      <c r="G104" s="202"/>
    </row>
    <row r="105" spans="1:7" x14ac:dyDescent="0.35">
      <c r="A105" s="203" t="s">
        <v>238</v>
      </c>
      <c r="B105" s="204"/>
      <c r="C105" s="205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17"/>
      <c r="B106" s="18"/>
      <c r="C106" s="19"/>
      <c r="D106" s="132"/>
      <c r="F106" s="16"/>
      <c r="G106" s="42">
        <f t="shared" ref="G106:G111" si="9">F106*D106</f>
        <v>0</v>
      </c>
    </row>
    <row r="107" spans="1:7" x14ac:dyDescent="0.35">
      <c r="A107" s="20"/>
      <c r="B107" s="21"/>
      <c r="C107" s="22"/>
      <c r="D107" s="133"/>
      <c r="F107" s="16"/>
      <c r="G107" s="42">
        <f t="shared" si="9"/>
        <v>0</v>
      </c>
    </row>
    <row r="108" spans="1:7" x14ac:dyDescent="0.35">
      <c r="A108" s="189"/>
      <c r="B108" s="190"/>
      <c r="C108" s="191"/>
      <c r="D108" s="133"/>
      <c r="F108" s="16"/>
      <c r="G108" s="42">
        <f t="shared" si="9"/>
        <v>0</v>
      </c>
    </row>
    <row r="109" spans="1:7" x14ac:dyDescent="0.35">
      <c r="A109" s="189"/>
      <c r="B109" s="190"/>
      <c r="C109" s="191"/>
      <c r="D109" s="133"/>
      <c r="F109" s="16"/>
      <c r="G109" s="42">
        <f t="shared" si="9"/>
        <v>0</v>
      </c>
    </row>
    <row r="110" spans="1:7" ht="17.25" customHeight="1" x14ac:dyDescent="0.35">
      <c r="A110" s="186"/>
      <c r="B110" s="187"/>
      <c r="C110" s="188"/>
      <c r="D110" s="132"/>
      <c r="F110" s="16"/>
      <c r="G110" s="42">
        <f t="shared" si="9"/>
        <v>0</v>
      </c>
    </row>
    <row r="111" spans="1:7" ht="15.75" customHeight="1" x14ac:dyDescent="0.35">
      <c r="A111" s="103"/>
      <c r="B111" s="65"/>
      <c r="C111" s="66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0" t="s">
        <v>245</v>
      </c>
      <c r="E113" s="199"/>
      <c r="F113" s="198">
        <f>SUM(G20:G27,G32:G91,G95:G103,G106:G108,G106:G111)</f>
        <v>0</v>
      </c>
      <c r="G113" s="199"/>
    </row>
  </sheetData>
  <sheetProtection algorithmName="SHA-512" hashValue="ftCpu0SQUFfSJ5NzLuEiSZOggTE/UTzt34c+xQnQEZJ8VpPxYIuku7OpUjGx+FaxTittU+Nl/u/t7H4oMm9PIw==" saltValue="I6GCYdeOMiIQ0R9ZVuvrGw==" spinCount="100000" sheet="1" objects="1" scenarios="1"/>
  <mergeCells count="79"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A78:B78"/>
    <mergeCell ref="A79:B79"/>
    <mergeCell ref="A68:B68"/>
    <mergeCell ref="A70:B70"/>
    <mergeCell ref="A71:B71"/>
    <mergeCell ref="A72:B72"/>
    <mergeCell ref="A74:B74"/>
    <mergeCell ref="A80:B80"/>
    <mergeCell ref="A67:B67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29:E29"/>
    <mergeCell ref="A9:B9"/>
    <mergeCell ref="A10:B10"/>
    <mergeCell ref="A11:B11"/>
    <mergeCell ref="A12:B12"/>
    <mergeCell ref="A13:B13"/>
    <mergeCell ref="A14:B14"/>
    <mergeCell ref="A15:B15"/>
    <mergeCell ref="A8:B8"/>
    <mergeCell ref="A1:E1"/>
    <mergeCell ref="A3:B3"/>
    <mergeCell ref="A4:B4"/>
    <mergeCell ref="A5:B5"/>
    <mergeCell ref="A7:B7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F1C0-9EA1-450F-B4FC-E5FF32DEACA6}">
  <sheetPr>
    <tabColor indexed="46"/>
  </sheetPr>
  <dimension ref="A1:K113"/>
  <sheetViews>
    <sheetView zoomScale="70" zoomScaleNormal="70" workbookViewId="0">
      <selection activeCell="D3" sqref="D3"/>
    </sheetView>
  </sheetViews>
  <sheetFormatPr baseColWidth="10"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206" t="s">
        <v>168</v>
      </c>
      <c r="B1" s="206"/>
      <c r="C1" s="206"/>
      <c r="D1" s="206"/>
      <c r="E1" s="206"/>
    </row>
    <row r="2" spans="1:7" ht="8.25" customHeight="1" x14ac:dyDescent="0.35"/>
    <row r="3" spans="1:7" x14ac:dyDescent="0.35">
      <c r="A3" s="212" t="s">
        <v>169</v>
      </c>
      <c r="B3" s="213"/>
      <c r="C3" s="30" t="s">
        <v>170</v>
      </c>
      <c r="D3" s="121"/>
    </row>
    <row r="4" spans="1:7" x14ac:dyDescent="0.35">
      <c r="A4" s="206" t="s">
        <v>171</v>
      </c>
      <c r="B4" s="211"/>
      <c r="C4" s="30" t="s">
        <v>172</v>
      </c>
      <c r="D4" s="122"/>
    </row>
    <row r="5" spans="1:7" x14ac:dyDescent="0.35">
      <c r="A5" s="206" t="s">
        <v>173</v>
      </c>
      <c r="B5" s="211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206" t="s">
        <v>174</v>
      </c>
      <c r="B7" s="211"/>
      <c r="C7" s="99"/>
      <c r="D7" s="123"/>
    </row>
    <row r="8" spans="1:7" x14ac:dyDescent="0.35">
      <c r="A8" s="173" t="s">
        <v>176</v>
      </c>
      <c r="B8" s="207"/>
      <c r="C8" s="39"/>
    </row>
    <row r="9" spans="1:7" x14ac:dyDescent="0.35">
      <c r="A9" s="173" t="s">
        <v>177</v>
      </c>
      <c r="B9" s="207"/>
      <c r="C9" s="23">
        <f>D3/100000*C8</f>
        <v>0</v>
      </c>
      <c r="D9" s="124"/>
    </row>
    <row r="10" spans="1:7" x14ac:dyDescent="0.35">
      <c r="A10" s="173" t="s">
        <v>178</v>
      </c>
      <c r="B10" s="207"/>
      <c r="C10" s="16"/>
    </row>
    <row r="11" spans="1:7" x14ac:dyDescent="0.35">
      <c r="A11" s="173" t="s">
        <v>179</v>
      </c>
      <c r="B11" s="207"/>
      <c r="C11" s="23">
        <f>C9-C10</f>
        <v>0</v>
      </c>
      <c r="D11" s="125"/>
    </row>
    <row r="12" spans="1:7" x14ac:dyDescent="0.35">
      <c r="A12" s="214" t="s">
        <v>180</v>
      </c>
      <c r="B12" s="207"/>
      <c r="C12" s="37">
        <f>C11*D4</f>
        <v>0</v>
      </c>
      <c r="D12" s="126"/>
    </row>
    <row r="13" spans="1:7" s="14" customFormat="1" x14ac:dyDescent="0.35">
      <c r="A13" s="206" t="s">
        <v>181</v>
      </c>
      <c r="B13" s="207"/>
      <c r="C13" s="40">
        <f>C11+C12</f>
        <v>0</v>
      </c>
      <c r="D13" s="124"/>
      <c r="F13" s="13"/>
    </row>
    <row r="14" spans="1:7" s="14" customFormat="1" x14ac:dyDescent="0.35">
      <c r="A14" s="206" t="s">
        <v>182</v>
      </c>
      <c r="B14" s="207"/>
      <c r="C14" s="23">
        <f>C13-C15</f>
        <v>0</v>
      </c>
      <c r="D14" s="124"/>
      <c r="F14" s="13"/>
    </row>
    <row r="15" spans="1:7" s="14" customFormat="1" x14ac:dyDescent="0.35">
      <c r="A15" s="206" t="s">
        <v>183</v>
      </c>
      <c r="B15" s="207"/>
      <c r="C15" s="23">
        <f>SUM(C13*D5)</f>
        <v>0</v>
      </c>
      <c r="D15" s="124"/>
      <c r="F15" s="13"/>
    </row>
    <row r="16" spans="1:7" ht="16.5" customHeight="1" x14ac:dyDescent="0.35">
      <c r="F16" s="216" t="s">
        <v>184</v>
      </c>
      <c r="G16" s="217"/>
    </row>
    <row r="17" spans="1:7" ht="18.75" customHeight="1" x14ac:dyDescent="0.35">
      <c r="A17" s="220" t="s">
        <v>185</v>
      </c>
      <c r="B17" s="220"/>
      <c r="C17" s="220"/>
      <c r="D17" s="220"/>
      <c r="E17" s="220"/>
      <c r="F17" s="218" t="s">
        <v>186</v>
      </c>
      <c r="G17" s="219"/>
    </row>
    <row r="18" spans="1:7" ht="16.5" customHeight="1" thickBot="1" x14ac:dyDescent="0.4">
      <c r="A18" s="24"/>
      <c r="B18" s="24"/>
      <c r="C18" s="13"/>
      <c r="D18" s="123"/>
      <c r="F18" s="201" t="s">
        <v>187</v>
      </c>
      <c r="G18" s="202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215" t="s">
        <v>200</v>
      </c>
      <c r="B29" s="215"/>
      <c r="C29" s="215"/>
      <c r="D29" s="215"/>
      <c r="E29" s="21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201" t="s">
        <v>187</v>
      </c>
      <c r="G30" s="202"/>
    </row>
    <row r="31" spans="1:7" x14ac:dyDescent="0.35">
      <c r="A31" s="221"/>
      <c r="B31" s="222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208" t="s">
        <v>202</v>
      </c>
      <c r="B32" s="209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223" t="s">
        <v>204</v>
      </c>
      <c r="B34" s="210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208" t="s">
        <v>206</v>
      </c>
      <c r="B36" s="209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208" t="s">
        <v>207</v>
      </c>
      <c r="B37" s="209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208" t="s">
        <v>208</v>
      </c>
      <c r="B38" s="209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208" t="s">
        <v>211</v>
      </c>
      <c r="B41" s="209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208" t="s">
        <v>212</v>
      </c>
      <c r="B42" s="210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208" t="s">
        <v>214</v>
      </c>
      <c r="B44" s="209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208" t="s">
        <v>215</v>
      </c>
      <c r="B45" s="209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208"/>
      <c r="B46" s="209"/>
      <c r="C46" s="107"/>
      <c r="D46" s="131"/>
      <c r="F46" s="43"/>
      <c r="G46" s="42"/>
    </row>
    <row r="47" spans="1:7" ht="15.75" customHeight="1" x14ac:dyDescent="0.35">
      <c r="A47" s="208" t="s">
        <v>216</v>
      </c>
      <c r="B47" s="209"/>
      <c r="C47" s="107">
        <v>180</v>
      </c>
      <c r="D47" s="128">
        <f t="shared" ref="D47:D54" si="4">SUM(C47/20)*$C$15</f>
        <v>0</v>
      </c>
      <c r="F47" s="44">
        <v>0.55000000000000004</v>
      </c>
      <c r="G47" s="42">
        <f t="shared" ref="G47:G54" si="5">F47*D47</f>
        <v>0</v>
      </c>
    </row>
    <row r="48" spans="1:7" x14ac:dyDescent="0.35">
      <c r="A48" s="208" t="s">
        <v>217</v>
      </c>
      <c r="B48" s="209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208" t="s">
        <v>218</v>
      </c>
      <c r="B49" s="209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208" t="s">
        <v>219</v>
      </c>
      <c r="B50" s="209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208" t="s">
        <v>220</v>
      </c>
      <c r="B51" s="209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208" t="s">
        <v>221</v>
      </c>
      <c r="B52" s="209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208" t="s">
        <v>222</v>
      </c>
      <c r="B54" s="209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208" t="s">
        <v>223</v>
      </c>
      <c r="B55" s="209"/>
      <c r="C55" s="107">
        <v>400</v>
      </c>
      <c r="D55" s="128">
        <f>SUM(C55/20)*$C$15</f>
        <v>0</v>
      </c>
      <c r="F55" s="44">
        <v>0.13</v>
      </c>
      <c r="G55" s="42">
        <f>F55*D55</f>
        <v>0</v>
      </c>
    </row>
    <row r="56" spans="1:7" x14ac:dyDescent="0.35">
      <c r="A56" s="208" t="s">
        <v>224</v>
      </c>
      <c r="B56" s="210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208"/>
      <c r="B58" s="209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70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70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81"/>
      <c r="B63" s="182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81" t="s">
        <v>107</v>
      </c>
      <c r="B67" s="182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81" t="s">
        <v>109</v>
      </c>
      <c r="B68" s="182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81" t="s">
        <v>113</v>
      </c>
      <c r="B70" s="182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81" t="s">
        <v>115</v>
      </c>
      <c r="B71" s="182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81" t="s">
        <v>117</v>
      </c>
      <c r="B72" s="182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81" t="s">
        <v>121</v>
      </c>
      <c r="B74" s="182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81" t="s">
        <v>123</v>
      </c>
      <c r="B75" s="182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81" t="s">
        <v>125</v>
      </c>
      <c r="B76" s="182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81" t="s">
        <v>127</v>
      </c>
      <c r="B77" s="182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81" t="s">
        <v>129</v>
      </c>
      <c r="B78" s="182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81" t="s">
        <v>131</v>
      </c>
      <c r="B79" s="182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81" t="s">
        <v>133</v>
      </c>
      <c r="B80" s="182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81" t="s">
        <v>135</v>
      </c>
      <c r="B81" s="182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81" t="s">
        <v>137</v>
      </c>
      <c r="B82" s="182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81" t="s">
        <v>228</v>
      </c>
      <c r="B83" s="182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81" t="s">
        <v>229</v>
      </c>
      <c r="B84" s="182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81" t="s">
        <v>230</v>
      </c>
      <c r="B85" s="182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81" t="s">
        <v>145</v>
      </c>
      <c r="B86" s="182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81" t="s">
        <v>147</v>
      </c>
      <c r="B87" s="182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81" t="s">
        <v>148</v>
      </c>
      <c r="B88" s="182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81" t="s">
        <v>231</v>
      </c>
      <c r="B91" s="182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194"/>
      <c r="B93" s="194"/>
      <c r="C93" s="64"/>
      <c r="F93" s="201" t="s">
        <v>187</v>
      </c>
      <c r="G93" s="202"/>
    </row>
    <row r="94" spans="1:7" ht="17.25" customHeight="1" x14ac:dyDescent="0.35">
      <c r="A94" s="195" t="s">
        <v>232</v>
      </c>
      <c r="B94" s="196"/>
      <c r="C94" s="197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186"/>
      <c r="B95" s="187"/>
      <c r="C95" s="188"/>
      <c r="D95" s="132"/>
      <c r="F95" s="16"/>
      <c r="G95" s="42">
        <f t="shared" ref="G95:G103" si="8">F95*D95</f>
        <v>0</v>
      </c>
    </row>
    <row r="96" spans="1:7" ht="17.25" customHeight="1" x14ac:dyDescent="0.35">
      <c r="A96" s="186"/>
      <c r="B96" s="187"/>
      <c r="C96" s="188"/>
      <c r="D96" s="132"/>
      <c r="F96" s="16"/>
      <c r="G96" s="42">
        <f t="shared" si="8"/>
        <v>0</v>
      </c>
    </row>
    <row r="97" spans="1:7" ht="17.25" customHeight="1" x14ac:dyDescent="0.35">
      <c r="A97" s="103"/>
      <c r="B97" s="104"/>
      <c r="C97" s="105"/>
      <c r="D97" s="132"/>
      <c r="F97" s="16"/>
      <c r="G97" s="42"/>
    </row>
    <row r="98" spans="1:7" ht="17.25" customHeight="1" x14ac:dyDescent="0.35">
      <c r="A98" s="186"/>
      <c r="B98" s="192"/>
      <c r="C98" s="193"/>
      <c r="D98" s="132"/>
      <c r="F98" s="16"/>
      <c r="G98" s="42">
        <f t="shared" si="8"/>
        <v>0</v>
      </c>
    </row>
    <row r="99" spans="1:7" ht="17.25" customHeight="1" x14ac:dyDescent="0.35">
      <c r="A99" s="186"/>
      <c r="B99" s="187"/>
      <c r="C99" s="188"/>
      <c r="D99" s="133"/>
      <c r="F99" s="16"/>
      <c r="G99" s="42">
        <f t="shared" si="8"/>
        <v>0</v>
      </c>
    </row>
    <row r="100" spans="1:7" ht="17.25" customHeight="1" x14ac:dyDescent="0.35">
      <c r="A100" s="100"/>
      <c r="B100" s="67"/>
      <c r="C100" s="68"/>
      <c r="D100" s="133"/>
      <c r="F100" s="16"/>
      <c r="G100" s="42">
        <f t="shared" si="8"/>
        <v>0</v>
      </c>
    </row>
    <row r="101" spans="1:7" ht="17.25" customHeight="1" x14ac:dyDescent="0.35">
      <c r="A101" s="189"/>
      <c r="B101" s="190"/>
      <c r="C101" s="191"/>
      <c r="D101" s="133"/>
      <c r="F101" s="16"/>
      <c r="G101" s="42">
        <f t="shared" si="8"/>
        <v>0</v>
      </c>
    </row>
    <row r="102" spans="1:7" ht="17.25" customHeight="1" x14ac:dyDescent="0.35">
      <c r="A102" s="189"/>
      <c r="B102" s="190"/>
      <c r="C102" s="191"/>
      <c r="D102" s="133"/>
      <c r="F102" s="16"/>
      <c r="G102" s="42">
        <f t="shared" si="8"/>
        <v>0</v>
      </c>
    </row>
    <row r="103" spans="1:7" ht="17.25" customHeight="1" thickBot="1" x14ac:dyDescent="0.4">
      <c r="A103" s="183"/>
      <c r="B103" s="184"/>
      <c r="C103" s="185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201" t="s">
        <v>187</v>
      </c>
      <c r="G104" s="202"/>
    </row>
    <row r="105" spans="1:7" x14ac:dyDescent="0.35">
      <c r="A105" s="203" t="s">
        <v>238</v>
      </c>
      <c r="B105" s="204"/>
      <c r="C105" s="205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17"/>
      <c r="B106" s="18"/>
      <c r="C106" s="19"/>
      <c r="D106" s="132"/>
      <c r="F106" s="16"/>
      <c r="G106" s="42">
        <f t="shared" ref="G106:G111" si="9">F106*D106</f>
        <v>0</v>
      </c>
    </row>
    <row r="107" spans="1:7" x14ac:dyDescent="0.35">
      <c r="A107" s="20"/>
      <c r="B107" s="21"/>
      <c r="C107" s="22"/>
      <c r="D107" s="133"/>
      <c r="F107" s="16"/>
      <c r="G107" s="42">
        <f t="shared" si="9"/>
        <v>0</v>
      </c>
    </row>
    <row r="108" spans="1:7" x14ac:dyDescent="0.35">
      <c r="A108" s="189"/>
      <c r="B108" s="190"/>
      <c r="C108" s="191"/>
      <c r="D108" s="133"/>
      <c r="F108" s="16"/>
      <c r="G108" s="42">
        <f t="shared" si="9"/>
        <v>0</v>
      </c>
    </row>
    <row r="109" spans="1:7" x14ac:dyDescent="0.35">
      <c r="A109" s="189"/>
      <c r="B109" s="190"/>
      <c r="C109" s="191"/>
      <c r="D109" s="133"/>
      <c r="F109" s="16"/>
      <c r="G109" s="42">
        <f t="shared" si="9"/>
        <v>0</v>
      </c>
    </row>
    <row r="110" spans="1:7" ht="17.25" customHeight="1" x14ac:dyDescent="0.35">
      <c r="A110" s="186"/>
      <c r="B110" s="187"/>
      <c r="C110" s="188"/>
      <c r="D110" s="132"/>
      <c r="F110" s="16"/>
      <c r="G110" s="42">
        <f t="shared" si="9"/>
        <v>0</v>
      </c>
    </row>
    <row r="111" spans="1:7" ht="15.75" customHeight="1" x14ac:dyDescent="0.35">
      <c r="A111" s="103"/>
      <c r="B111" s="65"/>
      <c r="C111" s="66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0" t="s">
        <v>245</v>
      </c>
      <c r="E113" s="199"/>
      <c r="F113" s="198">
        <f>SUM(G20:G27,G32:G91,G95:G103,G106:G108,G106:G111)</f>
        <v>0</v>
      </c>
      <c r="G113" s="199"/>
    </row>
  </sheetData>
  <sheetProtection algorithmName="SHA-512" hashValue="2SxFPNh2Q+bWXQk14QfJ7JJiXHt2VbeGuYJ/0e8f0hu5u2GreEemQwenc5wWP4jrKVdLXRs1O/iW4r2Rr8LMZw==" saltValue="lHPHoXgjaq+RgE1og8KayQ==" spinCount="100000" sheet="1" objects="1" scenarios="1"/>
  <mergeCells count="79"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A78:B78"/>
    <mergeCell ref="A79:B79"/>
    <mergeCell ref="A68:B68"/>
    <mergeCell ref="A70:B70"/>
    <mergeCell ref="A71:B71"/>
    <mergeCell ref="A72:B72"/>
    <mergeCell ref="A74:B74"/>
    <mergeCell ref="A80:B80"/>
    <mergeCell ref="A67:B67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29:E29"/>
    <mergeCell ref="A9:B9"/>
    <mergeCell ref="A10:B10"/>
    <mergeCell ref="A11:B11"/>
    <mergeCell ref="A12:B12"/>
    <mergeCell ref="A13:B13"/>
    <mergeCell ref="A14:B14"/>
    <mergeCell ref="A15:B15"/>
    <mergeCell ref="A8:B8"/>
    <mergeCell ref="A1:E1"/>
    <mergeCell ref="A3:B3"/>
    <mergeCell ref="A4:B4"/>
    <mergeCell ref="A5:B5"/>
    <mergeCell ref="A7:B7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eate a new document." ma:contentTypeScope="" ma:versionID="d9051bb65ef585e7dd3f5f80cf3312b0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baadef917930b2643804646199059721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F496BB-4C24-4DCC-BDC6-275BB80D8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68754-2828-4c2b-add2-13759625a169"/>
    <ds:schemaRef ds:uri="5fbca8d8-f704-4dc4-bd7d-e57aff06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A4C57D-BBAA-47CF-85BF-BA76FB395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39BB4-034A-4A6D-A113-4462D13E1AAC}">
  <ds:schemaRefs>
    <ds:schemaRef ds:uri="http://schemas.openxmlformats.org/package/2006/metadata/core-properties"/>
    <ds:schemaRef ds:uri="http://purl.org/dc/dcmitype/"/>
    <ds:schemaRef ds:uri="4ce68754-2828-4c2b-add2-13759625a169"/>
    <ds:schemaRef ds:uri="http://purl.org/dc/elements/1.1/"/>
    <ds:schemaRef ds:uri="http://schemas.microsoft.com/office/2006/metadata/properties"/>
    <ds:schemaRef ds:uri="5fbca8d8-f704-4dc4-bd7d-e57aff069ba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 lire avant utilisation</vt:lpstr>
      <vt:lpstr>Composition kits traitements</vt:lpstr>
      <vt:lpstr>Exemple Est besoin ttt rougeole</vt:lpstr>
      <vt:lpstr>Estimation des besoins A</vt:lpstr>
      <vt:lpstr>Estimation des besoins B</vt:lpstr>
      <vt:lpstr>Estimation des besoins C</vt:lpstr>
      <vt:lpstr>Estimation des besoins D</vt:lpstr>
    </vt:vector>
  </TitlesOfParts>
  <Manager/>
  <Company>MSF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Florence FERMON</dc:creator>
  <cp:keywords/>
  <dc:description/>
  <cp:lastModifiedBy>Corinne Danet</cp:lastModifiedBy>
  <cp:revision/>
  <dcterms:created xsi:type="dcterms:W3CDTF">1996-10-21T11:03:58Z</dcterms:created>
  <dcterms:modified xsi:type="dcterms:W3CDTF">2025-04-02T16:37:22Z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0x01010044B4FAD46D26DB45941D59A73AE84F04</vt:lpwstr>
  </property>
  <property fmtid="{D5CDD505-2E9C-101B-9397-08002B2CF9AE}" pid="5" name="MediaServiceImageTags">
    <vt:lpwstr/>
  </property>
</Properties>
</file>