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fileSharing readOnlyRecommended="1"/>
  <workbookPr showInkAnnotation="0"/>
  <mc:AlternateContent xmlns:mc="http://schemas.openxmlformats.org/markup-compatibility/2006">
    <mc:Choice Requires="x15">
      <x15ac:absPath xmlns:x15ac="http://schemas.microsoft.com/office/spreadsheetml/2010/11/ac" url="C:\Users\nedozien\Downloads\"/>
    </mc:Choice>
  </mc:AlternateContent>
  <xr:revisionPtr revIDLastSave="0" documentId="8_{23830439-EB87-4038-AD4B-AE514DAAABF7}" xr6:coauthVersionLast="47" xr6:coauthVersionMax="47" xr10:uidLastSave="{00000000-0000-0000-0000-000000000000}"/>
  <bookViews>
    <workbookView xWindow="4800" yWindow="2280" windowWidth="14400" windowHeight="7450" xr2:uid="{0E8D5A2C-8EEB-4F7F-8081-18F8A91652E2}"/>
  </bookViews>
  <sheets>
    <sheet name="Read before use" sheetId="7" r:id="rId1"/>
    <sheet name="Content of kits " sheetId="5" r:id="rId2"/>
    <sheet name="Ex. Est needs Rx measles" sheetId="12" r:id="rId3"/>
    <sheet name="Est. needs Rx measles  A" sheetId="18" r:id="rId4"/>
    <sheet name="Est. needs Rx measles B" sheetId="17" r:id="rId5"/>
    <sheet name="Est. needs Rx measles C" sheetId="16" r:id="rId6"/>
    <sheet name="Est. needs Rx measles  D" sheetId="8" r:id="rId7"/>
  </sheets>
  <definedNames>
    <definedName name="_xlnm.Print_Area" localSheetId="1">'Content of kits '!$A$1:$C$80</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18" l="1"/>
  <c r="C11" i="18"/>
  <c r="C12" i="18"/>
  <c r="C13" i="18"/>
  <c r="C15" i="18"/>
  <c r="C14" i="18"/>
  <c r="D20" i="18"/>
  <c r="G20" i="18"/>
  <c r="C21" i="18"/>
  <c r="D21" i="18"/>
  <c r="G21" i="18"/>
  <c r="D22" i="18"/>
  <c r="G22" i="18"/>
  <c r="C23" i="18"/>
  <c r="D23" i="18"/>
  <c r="G23" i="18"/>
  <c r="C24" i="18"/>
  <c r="D24" i="18"/>
  <c r="G24" i="18"/>
  <c r="D25" i="18"/>
  <c r="G25" i="18"/>
  <c r="D26" i="18"/>
  <c r="G26" i="18"/>
  <c r="D31" i="18"/>
  <c r="G31" i="18"/>
  <c r="D32" i="18"/>
  <c r="G32" i="18"/>
  <c r="D33" i="18"/>
  <c r="G33" i="18"/>
  <c r="D34" i="18"/>
  <c r="G34" i="18"/>
  <c r="D35" i="18"/>
  <c r="G35" i="18"/>
  <c r="D36" i="18"/>
  <c r="G36" i="18"/>
  <c r="D37" i="18"/>
  <c r="G37" i="18"/>
  <c r="D38" i="18"/>
  <c r="G38" i="18"/>
  <c r="D39" i="18"/>
  <c r="G39" i="18"/>
  <c r="D40" i="18"/>
  <c r="G40" i="18"/>
  <c r="D41" i="18"/>
  <c r="G41" i="18"/>
  <c r="D42" i="18"/>
  <c r="D44" i="18"/>
  <c r="G44" i="18"/>
  <c r="D45" i="18"/>
  <c r="G45" i="18"/>
  <c r="D46" i="18"/>
  <c r="G46" i="18"/>
  <c r="D47" i="18"/>
  <c r="G47" i="18"/>
  <c r="D48" i="18"/>
  <c r="G48" i="18"/>
  <c r="D49" i="18"/>
  <c r="G49" i="18"/>
  <c r="D50" i="18"/>
  <c r="G50" i="18"/>
  <c r="D52" i="18"/>
  <c r="G52" i="18"/>
  <c r="D53" i="18"/>
  <c r="G53" i="18"/>
  <c r="D54" i="18"/>
  <c r="G54" i="18"/>
  <c r="D56" i="18"/>
  <c r="G56" i="18"/>
  <c r="D57" i="18"/>
  <c r="G57" i="18"/>
  <c r="D59" i="18"/>
  <c r="G59" i="18"/>
  <c r="D60" i="18"/>
  <c r="G60" i="18"/>
  <c r="D61" i="18"/>
  <c r="G61" i="18"/>
  <c r="D62" i="18"/>
  <c r="G62" i="18"/>
  <c r="D63" i="18"/>
  <c r="G63" i="18"/>
  <c r="D64" i="18"/>
  <c r="G64" i="18"/>
  <c r="D65" i="18"/>
  <c r="G65" i="18"/>
  <c r="D66" i="18"/>
  <c r="G66" i="18"/>
  <c r="D67" i="18"/>
  <c r="G67" i="18"/>
  <c r="D68" i="18"/>
  <c r="G68" i="18"/>
  <c r="D69" i="18"/>
  <c r="G69" i="18"/>
  <c r="D70" i="18"/>
  <c r="G70" i="18"/>
  <c r="D71" i="18"/>
  <c r="G71" i="18"/>
  <c r="D72" i="18"/>
  <c r="G72" i="18"/>
  <c r="D73" i="18"/>
  <c r="G73" i="18"/>
  <c r="D74" i="18"/>
  <c r="G74" i="18"/>
  <c r="D75" i="18"/>
  <c r="G75" i="18"/>
  <c r="D76" i="18"/>
  <c r="G76" i="18"/>
  <c r="D77" i="18"/>
  <c r="G77" i="18"/>
  <c r="D78" i="18"/>
  <c r="G78" i="18"/>
  <c r="D79" i="18"/>
  <c r="G79" i="18"/>
  <c r="D80" i="18"/>
  <c r="G80" i="18"/>
  <c r="D81" i="18"/>
  <c r="G81" i="18"/>
  <c r="D82" i="18"/>
  <c r="G82" i="18"/>
  <c r="D83" i="18"/>
  <c r="G83" i="18"/>
  <c r="G86" i="18"/>
  <c r="G87" i="18"/>
  <c r="G88" i="18"/>
  <c r="G89" i="18"/>
  <c r="G90" i="18"/>
  <c r="G91" i="18"/>
  <c r="G92" i="18"/>
  <c r="G93" i="18"/>
  <c r="G94" i="18"/>
  <c r="G95" i="18"/>
  <c r="G96" i="18"/>
  <c r="G97" i="18"/>
  <c r="G98" i="18"/>
  <c r="G99" i="18"/>
  <c r="G100" i="18"/>
  <c r="G101" i="18"/>
  <c r="G102" i="18"/>
  <c r="G105" i="18"/>
  <c r="G106" i="18"/>
  <c r="G107" i="18"/>
  <c r="G108" i="18"/>
  <c r="G109" i="18"/>
  <c r="G110" i="18"/>
  <c r="F112" i="18"/>
  <c r="C9" i="17"/>
  <c r="C11" i="17"/>
  <c r="C12" i="17"/>
  <c r="C13" i="17"/>
  <c r="C15" i="17"/>
  <c r="C14" i="17"/>
  <c r="D20" i="17"/>
  <c r="G20" i="17"/>
  <c r="C21" i="17"/>
  <c r="D21" i="17"/>
  <c r="G21" i="17"/>
  <c r="D22" i="17"/>
  <c r="G22" i="17"/>
  <c r="C23" i="17"/>
  <c r="D23" i="17"/>
  <c r="G23" i="17"/>
  <c r="C24" i="17"/>
  <c r="D24" i="17"/>
  <c r="G24" i="17"/>
  <c r="D25" i="17"/>
  <c r="G25" i="17"/>
  <c r="D26" i="17"/>
  <c r="G26" i="17"/>
  <c r="D31" i="17"/>
  <c r="G31" i="17"/>
  <c r="D32" i="17"/>
  <c r="G32" i="17"/>
  <c r="D33" i="17"/>
  <c r="G33" i="17"/>
  <c r="D34" i="17"/>
  <c r="G34" i="17"/>
  <c r="D35" i="17"/>
  <c r="G35" i="17"/>
  <c r="D36" i="17"/>
  <c r="G36" i="17"/>
  <c r="D37" i="17"/>
  <c r="G37" i="17"/>
  <c r="D38" i="17"/>
  <c r="G38" i="17"/>
  <c r="D39" i="17"/>
  <c r="G39" i="17"/>
  <c r="D40" i="17"/>
  <c r="G40" i="17"/>
  <c r="D41" i="17"/>
  <c r="G41" i="17"/>
  <c r="D42" i="17"/>
  <c r="D44" i="17"/>
  <c r="G44" i="17"/>
  <c r="D45" i="17"/>
  <c r="G45" i="17"/>
  <c r="D46" i="17"/>
  <c r="G46" i="17"/>
  <c r="D47" i="17"/>
  <c r="G47" i="17"/>
  <c r="D48" i="17"/>
  <c r="G48" i="17"/>
  <c r="D49" i="17"/>
  <c r="G49" i="17"/>
  <c r="D50" i="17"/>
  <c r="G50" i="17"/>
  <c r="D52" i="17"/>
  <c r="G52" i="17"/>
  <c r="D53" i="17"/>
  <c r="G53" i="17"/>
  <c r="D54" i="17"/>
  <c r="G54" i="17"/>
  <c r="D56" i="17"/>
  <c r="G56" i="17"/>
  <c r="D57" i="17"/>
  <c r="G57" i="17"/>
  <c r="D59" i="17"/>
  <c r="G59" i="17"/>
  <c r="D60" i="17"/>
  <c r="G60" i="17"/>
  <c r="D61" i="17"/>
  <c r="G61" i="17"/>
  <c r="D62" i="17"/>
  <c r="G62" i="17"/>
  <c r="D63" i="17"/>
  <c r="G63" i="17"/>
  <c r="D64" i="17"/>
  <c r="G64" i="17"/>
  <c r="D65" i="17"/>
  <c r="G65" i="17"/>
  <c r="D66" i="17"/>
  <c r="G66" i="17"/>
  <c r="D67" i="17"/>
  <c r="G67" i="17"/>
  <c r="D68" i="17"/>
  <c r="G68" i="17"/>
  <c r="D69" i="17"/>
  <c r="G69" i="17"/>
  <c r="D70" i="17"/>
  <c r="G70" i="17"/>
  <c r="D71" i="17"/>
  <c r="G71" i="17"/>
  <c r="D72" i="17"/>
  <c r="G72" i="17"/>
  <c r="D73" i="17"/>
  <c r="G73" i="17"/>
  <c r="D74" i="17"/>
  <c r="G74" i="17"/>
  <c r="D75" i="17"/>
  <c r="G75" i="17"/>
  <c r="D76" i="17"/>
  <c r="G76" i="17"/>
  <c r="D77" i="17"/>
  <c r="G77" i="17"/>
  <c r="D78" i="17"/>
  <c r="G78" i="17"/>
  <c r="D79" i="17"/>
  <c r="G79" i="17"/>
  <c r="D80" i="17"/>
  <c r="G80" i="17"/>
  <c r="D81" i="17"/>
  <c r="G81" i="17"/>
  <c r="D82" i="17"/>
  <c r="G82" i="17"/>
  <c r="D83" i="17"/>
  <c r="G83" i="17"/>
  <c r="G86" i="17"/>
  <c r="G87" i="17"/>
  <c r="G88" i="17"/>
  <c r="G89" i="17"/>
  <c r="G90" i="17"/>
  <c r="G91" i="17"/>
  <c r="G92" i="17"/>
  <c r="G93" i="17"/>
  <c r="G94" i="17"/>
  <c r="G95" i="17"/>
  <c r="G96" i="17"/>
  <c r="G97" i="17"/>
  <c r="G98" i="17"/>
  <c r="G99" i="17"/>
  <c r="G100" i="17"/>
  <c r="G101" i="17"/>
  <c r="G102" i="17"/>
  <c r="G105" i="17"/>
  <c r="G106" i="17"/>
  <c r="G107" i="17"/>
  <c r="G108" i="17"/>
  <c r="G109" i="17"/>
  <c r="G110" i="17"/>
  <c r="F112" i="17"/>
  <c r="C9" i="16"/>
  <c r="C11" i="16"/>
  <c r="C12" i="16"/>
  <c r="C13" i="16"/>
  <c r="C15" i="16"/>
  <c r="C14" i="16"/>
  <c r="D20" i="16"/>
  <c r="G20" i="16"/>
  <c r="C21" i="16"/>
  <c r="D21" i="16"/>
  <c r="G21" i="16"/>
  <c r="D22" i="16"/>
  <c r="G22" i="16"/>
  <c r="C23" i="16"/>
  <c r="D23" i="16"/>
  <c r="G23" i="16"/>
  <c r="C24" i="16"/>
  <c r="D24" i="16"/>
  <c r="G24" i="16"/>
  <c r="D25" i="16"/>
  <c r="G25" i="16"/>
  <c r="D26" i="16"/>
  <c r="G26" i="16"/>
  <c r="D31" i="16"/>
  <c r="G31" i="16"/>
  <c r="D32" i="16"/>
  <c r="G32" i="16"/>
  <c r="D33" i="16"/>
  <c r="G33" i="16"/>
  <c r="D34" i="16"/>
  <c r="G34" i="16"/>
  <c r="D35" i="16"/>
  <c r="G35" i="16"/>
  <c r="D36" i="16"/>
  <c r="G36" i="16"/>
  <c r="D37" i="16"/>
  <c r="G37" i="16"/>
  <c r="D38" i="16"/>
  <c r="G38" i="16"/>
  <c r="D39" i="16"/>
  <c r="G39" i="16"/>
  <c r="D40" i="16"/>
  <c r="G40" i="16"/>
  <c r="D41" i="16"/>
  <c r="G41" i="16"/>
  <c r="D42" i="16"/>
  <c r="D44" i="16"/>
  <c r="G44" i="16"/>
  <c r="D45" i="16"/>
  <c r="G45" i="16"/>
  <c r="D46" i="16"/>
  <c r="G46" i="16"/>
  <c r="D47" i="16"/>
  <c r="G47" i="16"/>
  <c r="D48" i="16"/>
  <c r="G48" i="16"/>
  <c r="D49" i="16"/>
  <c r="G49" i="16"/>
  <c r="D50" i="16"/>
  <c r="G50" i="16"/>
  <c r="D52" i="16"/>
  <c r="G52" i="16"/>
  <c r="D53" i="16"/>
  <c r="G53" i="16"/>
  <c r="D54" i="16"/>
  <c r="G54" i="16"/>
  <c r="D56" i="16"/>
  <c r="G56" i="16"/>
  <c r="D57" i="16"/>
  <c r="G57" i="16"/>
  <c r="D59" i="16"/>
  <c r="G59" i="16"/>
  <c r="D60" i="16"/>
  <c r="G60" i="16"/>
  <c r="D61" i="16"/>
  <c r="G61" i="16"/>
  <c r="D62" i="16"/>
  <c r="G62" i="16"/>
  <c r="D63" i="16"/>
  <c r="G63" i="16"/>
  <c r="D64" i="16"/>
  <c r="G64" i="16"/>
  <c r="D65" i="16"/>
  <c r="G65" i="16"/>
  <c r="D66" i="16"/>
  <c r="G66" i="16"/>
  <c r="D67" i="16"/>
  <c r="G67" i="16"/>
  <c r="D68" i="16"/>
  <c r="G68" i="16"/>
  <c r="D69" i="16"/>
  <c r="G69" i="16"/>
  <c r="D70" i="16"/>
  <c r="G70" i="16"/>
  <c r="D71" i="16"/>
  <c r="G71" i="16"/>
  <c r="D72" i="16"/>
  <c r="G72" i="16"/>
  <c r="D73" i="16"/>
  <c r="G73" i="16"/>
  <c r="D74" i="16"/>
  <c r="G74" i="16"/>
  <c r="D75" i="16"/>
  <c r="G75" i="16"/>
  <c r="D76" i="16"/>
  <c r="G76" i="16"/>
  <c r="D77" i="16"/>
  <c r="G77" i="16"/>
  <c r="D78" i="16"/>
  <c r="G78" i="16"/>
  <c r="D79" i="16"/>
  <c r="G79" i="16"/>
  <c r="D80" i="16"/>
  <c r="G80" i="16"/>
  <c r="D81" i="16"/>
  <c r="G81" i="16"/>
  <c r="D82" i="16"/>
  <c r="G82" i="16"/>
  <c r="D83" i="16"/>
  <c r="G83" i="16"/>
  <c r="G86" i="16"/>
  <c r="G87" i="16"/>
  <c r="G88" i="16"/>
  <c r="G89" i="16"/>
  <c r="G90" i="16"/>
  <c r="G91" i="16"/>
  <c r="G92" i="16"/>
  <c r="G93" i="16"/>
  <c r="G94" i="16"/>
  <c r="G95" i="16"/>
  <c r="G96" i="16"/>
  <c r="G97" i="16"/>
  <c r="G98" i="16"/>
  <c r="G99" i="16"/>
  <c r="G100" i="16"/>
  <c r="G101" i="16"/>
  <c r="G102" i="16"/>
  <c r="G105" i="16"/>
  <c r="G106" i="16"/>
  <c r="G107" i="16"/>
  <c r="G108" i="16"/>
  <c r="G109" i="16"/>
  <c r="G110" i="16"/>
  <c r="F112" i="16"/>
  <c r="C9" i="8"/>
  <c r="C11" i="8"/>
  <c r="C12" i="8"/>
  <c r="C13" i="8"/>
  <c r="C15" i="8"/>
  <c r="D77" i="8"/>
  <c r="G77" i="8"/>
  <c r="D78" i="8"/>
  <c r="G78" i="8"/>
  <c r="C9" i="12"/>
  <c r="C11" i="12"/>
  <c r="C12" i="12"/>
  <c r="C13" i="12"/>
  <c r="C15" i="12"/>
  <c r="C14" i="12"/>
  <c r="D20" i="12"/>
  <c r="G20" i="12"/>
  <c r="C21" i="12"/>
  <c r="D21" i="12"/>
  <c r="G21" i="12"/>
  <c r="D22" i="12"/>
  <c r="G22" i="12"/>
  <c r="C23" i="12"/>
  <c r="D23" i="12"/>
  <c r="G23" i="12"/>
  <c r="C24" i="12"/>
  <c r="D24" i="12"/>
  <c r="G24" i="12"/>
  <c r="D25" i="12"/>
  <c r="G25" i="12"/>
  <c r="D26" i="12"/>
  <c r="G26" i="12"/>
  <c r="D31" i="12"/>
  <c r="G31" i="12"/>
  <c r="D32" i="12"/>
  <c r="G32" i="12"/>
  <c r="D33" i="12"/>
  <c r="G33" i="12"/>
  <c r="D34" i="12"/>
  <c r="G34" i="12"/>
  <c r="D35" i="12"/>
  <c r="G35" i="12"/>
  <c r="D36" i="12"/>
  <c r="G36" i="12"/>
  <c r="D37" i="12"/>
  <c r="G37" i="12"/>
  <c r="D38" i="12"/>
  <c r="G38" i="12"/>
  <c r="D39" i="12"/>
  <c r="G39" i="12"/>
  <c r="D40" i="12"/>
  <c r="G40" i="12"/>
  <c r="D41" i="12"/>
  <c r="G41" i="12"/>
  <c r="D42" i="12"/>
  <c r="D44" i="12"/>
  <c r="G44" i="12"/>
  <c r="D45" i="12"/>
  <c r="G45" i="12"/>
  <c r="D46" i="12"/>
  <c r="G46" i="12"/>
  <c r="D47" i="12"/>
  <c r="G47" i="12"/>
  <c r="D48" i="12"/>
  <c r="G48" i="12"/>
  <c r="D49" i="12"/>
  <c r="G49" i="12"/>
  <c r="D50" i="12"/>
  <c r="G50" i="12"/>
  <c r="D52" i="12"/>
  <c r="G52" i="12"/>
  <c r="D53" i="12"/>
  <c r="G53" i="12"/>
  <c r="D54" i="12"/>
  <c r="G54" i="12"/>
  <c r="D56" i="12"/>
  <c r="G56" i="12"/>
  <c r="D57" i="12"/>
  <c r="G57" i="12"/>
  <c r="D59" i="12"/>
  <c r="G59" i="12"/>
  <c r="D60" i="12"/>
  <c r="G60" i="12"/>
  <c r="D61" i="12"/>
  <c r="G61" i="12"/>
  <c r="D62" i="12"/>
  <c r="G62" i="12"/>
  <c r="D63" i="12"/>
  <c r="G63" i="12"/>
  <c r="D64" i="12"/>
  <c r="G64" i="12"/>
  <c r="D65" i="12"/>
  <c r="G65" i="12"/>
  <c r="D66" i="12"/>
  <c r="G66" i="12"/>
  <c r="D67" i="12"/>
  <c r="G67" i="12"/>
  <c r="D68" i="12"/>
  <c r="G68" i="12"/>
  <c r="D69" i="12"/>
  <c r="G69" i="12"/>
  <c r="D70" i="12"/>
  <c r="G70" i="12"/>
  <c r="D71" i="12"/>
  <c r="G71" i="12"/>
  <c r="D72" i="12"/>
  <c r="G72" i="12"/>
  <c r="D73" i="12"/>
  <c r="G73" i="12"/>
  <c r="D74" i="12"/>
  <c r="G74" i="12"/>
  <c r="D75" i="12"/>
  <c r="G75" i="12"/>
  <c r="D76" i="12"/>
  <c r="G76" i="12"/>
  <c r="D77" i="12"/>
  <c r="G77" i="12"/>
  <c r="D78" i="12"/>
  <c r="G78" i="12"/>
  <c r="D79" i="12"/>
  <c r="G79" i="12"/>
  <c r="D80" i="12"/>
  <c r="G80" i="12"/>
  <c r="D81" i="12"/>
  <c r="G81" i="12"/>
  <c r="D82" i="12"/>
  <c r="G82" i="12"/>
  <c r="D83" i="12"/>
  <c r="G83" i="12"/>
  <c r="G86" i="12"/>
  <c r="G87" i="12"/>
  <c r="G88" i="12"/>
  <c r="G89" i="12"/>
  <c r="G90" i="12"/>
  <c r="G91" i="12"/>
  <c r="G92" i="12"/>
  <c r="G93" i="12"/>
  <c r="G94" i="12"/>
  <c r="G95" i="12"/>
  <c r="G96" i="12"/>
  <c r="G97" i="12"/>
  <c r="G98" i="12"/>
  <c r="G99" i="12"/>
  <c r="G100" i="12"/>
  <c r="G101" i="12"/>
  <c r="G102" i="12"/>
  <c r="G105" i="12"/>
  <c r="G106" i="12"/>
  <c r="G107" i="12"/>
  <c r="G108" i="12"/>
  <c r="G109" i="12"/>
  <c r="G110" i="12"/>
  <c r="F112" i="12"/>
  <c r="D56" i="8"/>
  <c r="D41" i="8"/>
  <c r="G41" i="8"/>
  <c r="G56" i="8"/>
  <c r="D81" i="8"/>
  <c r="G81" i="8"/>
  <c r="D82" i="8"/>
  <c r="G82" i="8"/>
  <c r="D83" i="8"/>
  <c r="G83" i="8"/>
  <c r="C14" i="8"/>
  <c r="D20" i="8"/>
  <c r="G20" i="8"/>
  <c r="C21" i="8"/>
  <c r="D21" i="8"/>
  <c r="G21" i="8"/>
  <c r="D22" i="8"/>
  <c r="G22" i="8"/>
  <c r="C23" i="8"/>
  <c r="D23" i="8"/>
  <c r="G23" i="8"/>
  <c r="C24" i="8"/>
  <c r="D24" i="8"/>
  <c r="G24" i="8"/>
  <c r="D25" i="8"/>
  <c r="G25" i="8"/>
  <c r="D26" i="8"/>
  <c r="G26" i="8"/>
  <c r="D31" i="8"/>
  <c r="G31" i="8"/>
  <c r="D32" i="8"/>
  <c r="G32" i="8"/>
  <c r="D33" i="8"/>
  <c r="G33" i="8"/>
  <c r="D34" i="8"/>
  <c r="G34" i="8"/>
  <c r="D35" i="8"/>
  <c r="G35" i="8"/>
  <c r="D36" i="8"/>
  <c r="G36" i="8"/>
  <c r="D37" i="8"/>
  <c r="G37" i="8"/>
  <c r="D38" i="8"/>
  <c r="G38" i="8"/>
  <c r="D39" i="8"/>
  <c r="G39" i="8"/>
  <c r="D40" i="8"/>
  <c r="G40" i="8"/>
  <c r="D44" i="8"/>
  <c r="G44" i="8"/>
  <c r="D45" i="8"/>
  <c r="G45" i="8"/>
  <c r="D46" i="8"/>
  <c r="G46" i="8"/>
  <c r="D47" i="8"/>
  <c r="G47" i="8"/>
  <c r="D48" i="8"/>
  <c r="G48" i="8"/>
  <c r="D49" i="8"/>
  <c r="G49" i="8"/>
  <c r="D50" i="8"/>
  <c r="G50" i="8"/>
  <c r="D52" i="8"/>
  <c r="G52" i="8"/>
  <c r="D53" i="8"/>
  <c r="G53" i="8"/>
  <c r="D54" i="8"/>
  <c r="G54" i="8"/>
  <c r="D80" i="8"/>
  <c r="G80" i="8"/>
  <c r="D68" i="8"/>
  <c r="G68" i="8"/>
  <c r="D69" i="8"/>
  <c r="G69" i="8"/>
  <c r="D70" i="8"/>
  <c r="G70" i="8"/>
  <c r="D66" i="8"/>
  <c r="G66" i="8"/>
  <c r="D67" i="8"/>
  <c r="G67" i="8"/>
  <c r="D71" i="8"/>
  <c r="G71" i="8"/>
  <c r="D59" i="8"/>
  <c r="G59" i="8"/>
  <c r="D60" i="8"/>
  <c r="G60" i="8"/>
  <c r="D65" i="8"/>
  <c r="G65" i="8"/>
  <c r="D64" i="8"/>
  <c r="G64" i="8"/>
  <c r="D63" i="8"/>
  <c r="G63" i="8"/>
  <c r="D62" i="8"/>
  <c r="G62" i="8"/>
  <c r="D61" i="8"/>
  <c r="G61" i="8"/>
  <c r="D79" i="8"/>
  <c r="G79" i="8"/>
  <c r="D74" i="8"/>
  <c r="G74" i="8"/>
  <c r="D73" i="8"/>
  <c r="G73" i="8"/>
  <c r="D72" i="8"/>
  <c r="G72" i="8"/>
  <c r="D75" i="8"/>
  <c r="G75" i="8"/>
  <c r="D76" i="8"/>
  <c r="G76" i="8"/>
  <c r="D57" i="8"/>
  <c r="G57" i="8"/>
  <c r="G86" i="8"/>
  <c r="G87" i="8"/>
  <c r="G88" i="8"/>
  <c r="G89" i="8"/>
  <c r="G90" i="8"/>
  <c r="G91" i="8"/>
  <c r="G92" i="8"/>
  <c r="G93" i="8"/>
  <c r="G94" i="8"/>
  <c r="G95" i="8"/>
  <c r="G96" i="8"/>
  <c r="G97" i="8"/>
  <c r="G98" i="8"/>
  <c r="G99" i="8"/>
  <c r="G100" i="8"/>
  <c r="G101" i="8"/>
  <c r="G102" i="8"/>
  <c r="G105" i="8"/>
  <c r="G106" i="8"/>
  <c r="G107" i="8"/>
  <c r="G108" i="8"/>
  <c r="G109" i="8"/>
  <c r="G110" i="8"/>
  <c r="F112" i="8"/>
  <c r="D42" i="8"/>
  <c r="C7" i="5"/>
  <c r="C9" i="5"/>
  <c r="C10" i="5"/>
  <c r="C1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corinne</author>
    <author>V-GROUZARD</author>
  </authors>
  <commentList>
    <comment ref="C18" authorId="0" shapeId="0" xr:uid="{42D26148-5006-40A1-8CC3-45357190C94A}">
      <text>
        <r>
          <rPr>
            <sz val="8"/>
            <color indexed="81"/>
            <rFont val="Tahoma"/>
            <family val="2"/>
          </rPr>
          <t>10 Rx adults 5 days
10 Rx 8-15 kg 5 days</t>
        </r>
      </text>
    </comment>
    <comment ref="C20" authorId="0" shapeId="0" xr:uid="{45EF4E1F-56F1-456C-8A54-5C69BB3D14D5}">
      <text>
        <r>
          <rPr>
            <sz val="8"/>
            <color indexed="81"/>
            <rFont val="Tahoma"/>
            <family val="2"/>
          </rPr>
          <t>10 Rx 15-25 kg</t>
        </r>
      </text>
    </comment>
    <comment ref="C22" authorId="0" shapeId="0" xr:uid="{F6E052EF-4462-400F-8E64-97866E98522C}">
      <text>
        <r>
          <rPr>
            <sz val="8"/>
            <color indexed="81"/>
            <rFont val="Tahoma"/>
            <family val="2"/>
          </rPr>
          <t xml:space="preserve"> 10 patients
</t>
        </r>
      </text>
    </comment>
    <comment ref="C23" authorId="0" shapeId="0" xr:uid="{02AC4651-385E-4752-9584-C63CDC1250D7}">
      <text>
        <r>
          <rPr>
            <sz val="8"/>
            <color indexed="81"/>
            <rFont val="Tahoma"/>
            <family val="2"/>
          </rPr>
          <t xml:space="preserve">10 Rx adults 3 days 
10 Rx 15-25 kg 3 days </t>
        </r>
      </text>
    </comment>
    <comment ref="C24" authorId="0" shapeId="0" xr:uid="{3B2EA049-8FDE-4701-A26D-7AC402730643}">
      <text>
        <r>
          <rPr>
            <sz val="8"/>
            <color indexed="81"/>
            <rFont val="Tahoma"/>
            <family val="2"/>
          </rPr>
          <t xml:space="preserve">10 Rx 8-15 kg (1 to 2 tab x 4 x 10)
</t>
        </r>
      </text>
    </comment>
    <comment ref="C27" authorId="0" shapeId="0" xr:uid="{D17C1F8C-BC8B-44A0-9B7D-883E00637B85}">
      <text>
        <r>
          <rPr>
            <sz val="8"/>
            <color indexed="81"/>
            <rFont val="Tahoma"/>
            <family val="2"/>
          </rPr>
          <t xml:space="preserve">20 Rx with 2 capsules  and 10 capsules for severe cases
</t>
        </r>
      </text>
    </comment>
    <comment ref="C28" authorId="0" shapeId="0" xr:uid="{1A769073-E85E-4E38-9E57-8187C3211440}">
      <text>
        <r>
          <rPr>
            <sz val="8"/>
            <color indexed="81"/>
            <rFont val="Tahoma"/>
            <family val="2"/>
          </rPr>
          <t xml:space="preserve">20 treaments (20 x 4) 
</t>
        </r>
      </text>
    </comment>
    <comment ref="C29" authorId="0" shapeId="0" xr:uid="{66353855-419D-4F84-8B31-DB6642DDD45D}">
      <text>
        <r>
          <rPr>
            <sz val="8"/>
            <color indexed="81"/>
            <rFont val="Tahoma"/>
            <family val="2"/>
          </rPr>
          <t xml:space="preserve">
Treatment for 2 patients</t>
        </r>
      </text>
    </comment>
    <comment ref="C30" authorId="0" shapeId="0" xr:uid="{996FB21A-104A-4BED-8020-8C858B667ECE}">
      <text>
        <r>
          <rPr>
            <sz val="8"/>
            <color indexed="81"/>
            <rFont val="Tahoma"/>
            <family val="2"/>
          </rPr>
          <t xml:space="preserve">10 treatments
</t>
        </r>
      </text>
    </comment>
    <comment ref="C33" authorId="0" shapeId="0" xr:uid="{07E34CA4-8C82-4AE2-A693-8032B4A98028}">
      <text>
        <r>
          <rPr>
            <sz val="8"/>
            <color indexed="81"/>
            <rFont val="Tahoma"/>
            <family val="2"/>
          </rPr>
          <t xml:space="preserve"> 10 treatments for adults</t>
        </r>
      </text>
    </comment>
    <comment ref="C34" authorId="0" shapeId="0" xr:uid="{01817182-611F-4961-9287-4897B2DE5292}">
      <text>
        <r>
          <rPr>
            <sz val="8"/>
            <color indexed="81"/>
            <rFont val="Tahoma"/>
            <family val="2"/>
          </rPr>
          <t xml:space="preserve">10 treatments for adults
</t>
        </r>
      </text>
    </comment>
    <comment ref="C35" authorId="0" shapeId="0" xr:uid="{630433B7-0F11-43CE-8B37-D7D6281D3F5E}">
      <text>
        <r>
          <rPr>
            <sz val="8"/>
            <color indexed="81"/>
            <rFont val="Tahoma"/>
            <family val="2"/>
          </rPr>
          <t xml:space="preserve">For 1 to 2 patients
</t>
        </r>
      </text>
    </comment>
    <comment ref="C36" authorId="0" shapeId="0" xr:uid="{110A1EC8-7DCC-40D4-BB13-200C63CF5D20}">
      <text>
        <r>
          <rPr>
            <sz val="8"/>
            <color indexed="81"/>
            <rFont val="Tahoma"/>
            <family val="2"/>
          </rPr>
          <t xml:space="preserve">Quantity for 5 treatments
</t>
        </r>
      </text>
    </comment>
    <comment ref="C38" authorId="0" shapeId="0" xr:uid="{B4151FB6-DEB1-4542-9C77-F0E0A75C2072}">
      <text>
        <r>
          <rPr>
            <sz val="8"/>
            <color indexed="81"/>
            <rFont val="Tahoma"/>
            <family val="2"/>
          </rPr>
          <t xml:space="preserve"> 10 treatments IV</t>
        </r>
      </text>
    </comment>
    <comment ref="C50" authorId="1" shapeId="0" xr:uid="{73C590F5-76A0-4B9E-9440-9F6F2EF40AA7}">
      <text>
        <r>
          <rPr>
            <sz val="8"/>
            <color indexed="81"/>
            <rFont val="Tahoma"/>
            <family val="2"/>
          </rPr>
          <t>For 100 ml bottle of 0.9% sodium chloride.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corinne</author>
    <author>F-FERMON</author>
    <author>V-GROUZARD</author>
  </authors>
  <commentList>
    <comment ref="A3" authorId="0" shapeId="0" xr:uid="{6200515E-7456-41B3-9CE8-DC91F567CE5C}">
      <text>
        <r>
          <rPr>
            <sz val="8"/>
            <color indexed="81"/>
            <rFont val="Tahoma"/>
            <family val="2"/>
          </rPr>
          <t xml:space="preserve">
</t>
        </r>
        <r>
          <rPr>
            <b/>
            <sz val="12"/>
            <color indexed="81"/>
            <rFont val="Calibri"/>
            <family val="2"/>
          </rPr>
          <t xml:space="preserve">It is difficult to predict the cumulative attack rate of an epidemic at district level.
Experience shows that attack rates in districts with a population of between 100,000-500,000 inhabitants are usually between 300 to 1400/100,000.
The first order should contain enough treatments to cover a reasonable period, 4 weeks. A second order can be made to readjust the necessary amounts.
</t>
        </r>
      </text>
    </comment>
    <comment ref="A4" authorId="1" shapeId="0" xr:uid="{4337F7DA-BB78-4632-AB45-AAB60ACFF403}">
      <text>
        <r>
          <rPr>
            <b/>
            <sz val="12"/>
            <color indexed="81"/>
            <rFont val="Calibri"/>
            <family val="2"/>
          </rPr>
          <t>10 % to 25 % maximum</t>
        </r>
        <r>
          <rPr>
            <sz val="8"/>
            <color indexed="81"/>
            <rFont val="Tahoma"/>
            <family val="2"/>
          </rPr>
          <t xml:space="preserve">
</t>
        </r>
      </text>
    </comment>
    <comment ref="A5" authorId="1" shapeId="0" xr:uid="{4839D559-964C-4EEE-9E55-0BFF737563D7}">
      <text>
        <r>
          <rPr>
            <b/>
            <sz val="12"/>
            <color indexed="81"/>
            <rFont val="Calibri"/>
            <family val="2"/>
          </rPr>
          <t>The percentage varies depending on the context (access to care, treatment costs, etc.). A range of 10 to 20% seems reasonable.</t>
        </r>
        <r>
          <rPr>
            <b/>
            <sz val="8"/>
            <color indexed="81"/>
            <rFont val="Tahoma"/>
            <family val="2"/>
          </rPr>
          <t xml:space="preserve">
</t>
        </r>
      </text>
    </comment>
    <comment ref="F19" authorId="2" shapeId="0" xr:uid="{B5058F3E-3C04-408D-8721-79BBE53CD316}">
      <text>
        <r>
          <rPr>
            <b/>
            <sz val="10"/>
            <color indexed="81"/>
            <rFont val="Calibri"/>
            <family val="2"/>
          </rPr>
          <t>Price in euros, adapt accordingly.</t>
        </r>
        <r>
          <rPr>
            <sz val="8"/>
            <color indexed="81"/>
            <rFont val="Tahoma"/>
            <family val="2"/>
          </rPr>
          <t xml:space="preserve">
</t>
        </r>
      </text>
    </comment>
    <comment ref="F85" authorId="0" shapeId="0" xr:uid="{400CB20B-334A-4F5D-8D59-BFB314D7612A}">
      <text>
        <r>
          <rPr>
            <sz val="8"/>
            <color indexed="81"/>
            <rFont val="Tahoma"/>
            <family val="2"/>
          </rPr>
          <t xml:space="preserve">prix indicatif en euro, à adapter selon le contexte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corinne</author>
    <author>F-FERMON</author>
  </authors>
  <commentList>
    <comment ref="A3" authorId="0" shapeId="0" xr:uid="{DC143067-C015-4495-B631-47F666431A52}">
      <text>
        <r>
          <rPr>
            <sz val="8"/>
            <color indexed="81"/>
            <rFont val="Tahoma"/>
            <family val="2"/>
          </rPr>
          <t xml:space="preserve">
</t>
        </r>
        <r>
          <rPr>
            <b/>
            <sz val="12"/>
            <color indexed="81"/>
            <rFont val="Calibri"/>
            <family val="2"/>
          </rPr>
          <t>It is difficult to predict the cumulative attack rate of an epidemic at district level.
Experience shows that attack rates in districts with a population of between 100,000-500,000 inhabitants are usually between 300 to 1400/100,000.
The first order should contain enough treatments to cover a reasonable period, 4 weeks. A second order can be made to readjust the necessary amounts.</t>
        </r>
      </text>
    </comment>
    <comment ref="A4" authorId="1" shapeId="0" xr:uid="{631707C7-405C-44FC-A04C-408A06CAE66D}">
      <text>
        <r>
          <rPr>
            <b/>
            <sz val="12"/>
            <color indexed="81"/>
            <rFont val="Calibri"/>
            <family val="2"/>
          </rPr>
          <t>10 % to 25 % maximum</t>
        </r>
        <r>
          <rPr>
            <sz val="8"/>
            <color indexed="81"/>
            <rFont val="Tahoma"/>
            <family val="2"/>
          </rPr>
          <t xml:space="preserve">
</t>
        </r>
      </text>
    </comment>
    <comment ref="A5" authorId="1" shapeId="0" xr:uid="{CC86D171-B0D2-4E84-B448-3127B73A3E06}">
      <text>
        <r>
          <rPr>
            <b/>
            <sz val="12"/>
            <color indexed="81"/>
            <rFont val="Calibri"/>
            <family val="2"/>
          </rPr>
          <t>The percentage varies depending on the context (access to care, treatment costs, etc.). A range of 10 to 20% seems reasonable.</t>
        </r>
      </text>
    </comment>
    <comment ref="F19" authorId="0" shapeId="0" xr:uid="{7A0C8C43-35BD-4F92-AB3D-605F42030C50}">
      <text>
        <r>
          <rPr>
            <sz val="12"/>
            <color indexed="81"/>
            <rFont val="Calibri"/>
            <family val="2"/>
          </rPr>
          <t>Price in euro, adapt accordingly.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corinne</author>
    <author>F-FERMON</author>
  </authors>
  <commentList>
    <comment ref="A3" authorId="0" shapeId="0" xr:uid="{53F3CECB-6D37-4348-83DA-9E6B7600A3A2}">
      <text>
        <r>
          <rPr>
            <sz val="8"/>
            <color indexed="81"/>
            <rFont val="Tahoma"/>
            <family val="2"/>
          </rPr>
          <t xml:space="preserve">
</t>
        </r>
        <r>
          <rPr>
            <b/>
            <sz val="12"/>
            <color indexed="81"/>
            <rFont val="Calibri"/>
            <family val="2"/>
          </rPr>
          <t>It is difficult to predict the cumulative attack rate of an epidemic at district level.
Experience shows that attack rates in districts with a population of between 100,000-500,000 inhabitants are usually between 300 to 1400/100,000.
The first order should contain enough treatments to cover a reasonable period, 4 weeks. A second order can be made to readjust the necessary amounts.</t>
        </r>
      </text>
    </comment>
    <comment ref="A4" authorId="1" shapeId="0" xr:uid="{E59B2080-F961-4F77-BDF2-CA94D4E86B20}">
      <text>
        <r>
          <rPr>
            <b/>
            <sz val="12"/>
            <color indexed="81"/>
            <rFont val="Calibri"/>
            <family val="2"/>
          </rPr>
          <t>10 % to 25 % maximum</t>
        </r>
        <r>
          <rPr>
            <sz val="8"/>
            <color indexed="81"/>
            <rFont val="Tahoma"/>
            <family val="2"/>
          </rPr>
          <t xml:space="preserve">
</t>
        </r>
      </text>
    </comment>
    <comment ref="A5" authorId="1" shapeId="0" xr:uid="{B3ADAC4B-A317-44C8-A5B1-F0E621C5455B}">
      <text>
        <r>
          <rPr>
            <b/>
            <sz val="12"/>
            <color indexed="81"/>
            <rFont val="Calibri"/>
            <family val="2"/>
          </rPr>
          <t>The percentage varies depending on the context (access to care, treatment costs, etc.). A range of 10 to 20% seems reasonable.</t>
        </r>
      </text>
    </comment>
    <comment ref="F19" authorId="0" shapeId="0" xr:uid="{31B5C417-B790-44B4-B48A-A78864C93933}">
      <text>
        <r>
          <rPr>
            <sz val="12"/>
            <color indexed="81"/>
            <rFont val="Calibri"/>
            <family val="2"/>
          </rPr>
          <t>Price in euro, adapt accordingly.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corinne</author>
    <author>F-FERMON</author>
  </authors>
  <commentList>
    <comment ref="A3" authorId="0" shapeId="0" xr:uid="{6198B365-BCD2-4E37-A4FC-015B28FB7D24}">
      <text>
        <r>
          <rPr>
            <sz val="8"/>
            <color indexed="81"/>
            <rFont val="Tahoma"/>
            <family val="2"/>
          </rPr>
          <t xml:space="preserve">
</t>
        </r>
        <r>
          <rPr>
            <b/>
            <sz val="12"/>
            <color indexed="81"/>
            <rFont val="Calibri"/>
            <family val="2"/>
          </rPr>
          <t>It is difficult to predict the cumulative attack rate of an epidemic at district level.
Experience shows that attack rates in districts with a population of between 100,000-500,000 inhabitants are usually between 300 to 1400/100,000.
The first order should contain enough treatments to cover a reasonable period, 4 weeks. A second order can be made to readjust the necessary amounts.</t>
        </r>
      </text>
    </comment>
    <comment ref="A4" authorId="1" shapeId="0" xr:uid="{5DFF18BD-F1DD-42D5-A487-624227812A7E}">
      <text>
        <r>
          <rPr>
            <b/>
            <sz val="12"/>
            <color indexed="81"/>
            <rFont val="Calibri"/>
            <family val="2"/>
          </rPr>
          <t>10 % to 25 % maximum</t>
        </r>
        <r>
          <rPr>
            <sz val="8"/>
            <color indexed="81"/>
            <rFont val="Tahoma"/>
            <family val="2"/>
          </rPr>
          <t xml:space="preserve">
</t>
        </r>
      </text>
    </comment>
    <comment ref="A5" authorId="1" shapeId="0" xr:uid="{59C8FA0C-19C9-4B7B-949F-C8CFA8E2458D}">
      <text>
        <r>
          <rPr>
            <b/>
            <sz val="12"/>
            <color indexed="81"/>
            <rFont val="Calibri"/>
            <family val="2"/>
          </rPr>
          <t>The percentage varies depending on the context (access to care, treatment costs, etc.). A range of 10 to 20% seems reasonable.</t>
        </r>
      </text>
    </comment>
    <comment ref="F19" authorId="0" shapeId="0" xr:uid="{FAE028A0-908A-4B11-AA47-3C61A20F3139}">
      <text>
        <r>
          <rPr>
            <sz val="12"/>
            <color indexed="81"/>
            <rFont val="Calibri"/>
            <family val="2"/>
          </rPr>
          <t>Price in euro, adapt accordingly.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corinne</author>
    <author>F-FERMON</author>
  </authors>
  <commentList>
    <comment ref="A3" authorId="0" shapeId="0" xr:uid="{E9B7C3E0-4E9D-489E-A213-EE9F6F3F037C}">
      <text>
        <r>
          <rPr>
            <sz val="8"/>
            <color indexed="81"/>
            <rFont val="Tahoma"/>
            <family val="2"/>
          </rPr>
          <t xml:space="preserve">
</t>
        </r>
        <r>
          <rPr>
            <b/>
            <sz val="12"/>
            <color indexed="81"/>
            <rFont val="Calibri"/>
            <family val="2"/>
          </rPr>
          <t>It is difficult to predict the cumulative attack rate of an epidemic at district level.
Experience shows that attack rates in districts with a population of between 100,000-500,000 inhabitants are usually between 300 to 1400/100,000.
The first order should contain enough treatments to cover a reasonable period, 4 weeks. A second order can be made to readjust the necessary amounts.</t>
        </r>
      </text>
    </comment>
    <comment ref="A4" authorId="1" shapeId="0" xr:uid="{D8DA1E5B-ED26-40FF-B4E6-DADB765C0592}">
      <text>
        <r>
          <rPr>
            <b/>
            <sz val="12"/>
            <color indexed="81"/>
            <rFont val="Calibri"/>
            <family val="2"/>
          </rPr>
          <t>10 % to 25 % maximum</t>
        </r>
        <r>
          <rPr>
            <sz val="8"/>
            <color indexed="81"/>
            <rFont val="Tahoma"/>
            <family val="2"/>
          </rPr>
          <t xml:space="preserve">
</t>
        </r>
      </text>
    </comment>
    <comment ref="A5" authorId="1" shapeId="0" xr:uid="{E1E39F82-1DBB-4D0D-AF77-19B4009A081A}">
      <text>
        <r>
          <rPr>
            <b/>
            <sz val="12"/>
            <color indexed="81"/>
            <rFont val="Calibri"/>
            <family val="2"/>
          </rPr>
          <t>The percentage varies depending on the context (access to care, treatment costs, etc.). A range of 10 to 20% seems reasonable.</t>
        </r>
      </text>
    </comment>
    <comment ref="F19" authorId="0" shapeId="0" xr:uid="{9576249A-DAF5-42AE-B467-F4E9574C9AEB}">
      <text>
        <r>
          <rPr>
            <sz val="12"/>
            <color indexed="81"/>
            <rFont val="Calibri"/>
            <family val="2"/>
          </rPr>
          <t>Price in euro, adapt accordingly.</t>
        </r>
      </text>
    </comment>
  </commentList>
</comments>
</file>

<file path=xl/sharedStrings.xml><?xml version="1.0" encoding="utf-8"?>
<sst xmlns="http://schemas.openxmlformats.org/spreadsheetml/2006/main" count="614" uniqueCount="190">
  <si>
    <t>Using the worksheets</t>
  </si>
  <si>
    <t>Fill in only the yellow boxes, do not enter data into other boxes as this may modify the automatic calculations and generate errors.</t>
  </si>
  <si>
    <t xml:space="preserve">For each order, fill in one “Estimating needs” worksheet </t>
  </si>
  <si>
    <t>Expected attack rate (cumulative attack rate over the course of an epidemic). Experience has shown that for districts of 100,000 to 500,000 inhabitants, the average ranges from 400 to 750 per 100,000.</t>
  </si>
  <si>
    <t xml:space="preserve">- Desired level of buffer stock. The buffer stock for the first order can be larger to prevent shortages (generally 10 to 25%). </t>
  </si>
  <si>
    <t>- Expected proportion of hospitalised cases. 10 to 20% seems reasonable.</t>
  </si>
  <si>
    <t>- Name of the district and its total population.</t>
  </si>
  <si>
    <t>- Number of measles cases already reported.</t>
  </si>
  <si>
    <t>The following are then calculated automatically :</t>
  </si>
  <si>
    <t>● Estimated number of cases for the outbreak</t>
  </si>
  <si>
    <t>● Number of cases expected (estimated number of cases minus number of already-reported cases);</t>
  </si>
  <si>
    <t>● Buffer stock</t>
  </si>
  <si>
    <t>● Needs for the total number of cases expected</t>
  </si>
  <si>
    <t>● Needs for treating the uncomplicated cases;</t>
  </si>
  <si>
    <t>● Needs for treating the hospitalised complicated cases</t>
  </si>
  <si>
    <t xml:space="preserve">● Quantities of drugs/supplies needed to make up the treatment kits </t>
  </si>
  <si>
    <t>- In the “Other items” table, enter items not included in the kits that might be useful.</t>
  </si>
  <si>
    <t>To facilitate ordering, refer to the “Ex. Est needs Rx measles” worksheet.</t>
  </si>
  <si>
    <t xml:space="preserve">To determine the cost of the medical order, enter: </t>
  </si>
  <si>
    <t>- Currency used</t>
  </si>
  <si>
    <t>- Unit price of each item (the indicated price is the suggested retail price in euros)</t>
  </si>
  <si>
    <t>The following are calculated automatically:</t>
  </si>
  <si>
    <t>● Cost for each item</t>
  </si>
  <si>
    <t>● Total cost of the order</t>
  </si>
  <si>
    <t>KIT 10 TREATMENTS UNCOMPLICATED CASES</t>
  </si>
  <si>
    <t>Items</t>
  </si>
  <si>
    <t>QUANTITE</t>
  </si>
  <si>
    <t>Quantity</t>
  </si>
  <si>
    <t>1 traitement</t>
  </si>
  <si>
    <t>10 treatments</t>
  </si>
  <si>
    <r>
      <t>Amoxicillin 500 mg</t>
    </r>
    <r>
      <rPr>
        <sz val="10"/>
        <rFont val="Arial"/>
      </rPr>
      <t>,</t>
    </r>
    <r>
      <rPr>
        <b/>
        <sz val="10"/>
        <rFont val="Arial"/>
        <family val="2"/>
      </rPr>
      <t xml:space="preserve"> </t>
    </r>
    <r>
      <rPr>
        <sz val="10"/>
        <rFont val="Arial"/>
      </rPr>
      <t>tab</t>
    </r>
  </si>
  <si>
    <r>
      <t xml:space="preserve">Paracetamol 100 mg, </t>
    </r>
    <r>
      <rPr>
        <sz val="10"/>
        <rFont val="Arial"/>
        <family val="2"/>
      </rPr>
      <t>tab</t>
    </r>
  </si>
  <si>
    <r>
      <t>Paracetamol 500 mg</t>
    </r>
    <r>
      <rPr>
        <sz val="10"/>
        <rFont val="Arial"/>
      </rPr>
      <t>,</t>
    </r>
    <r>
      <rPr>
        <b/>
        <sz val="10"/>
        <rFont val="Arial"/>
        <family val="2"/>
      </rPr>
      <t xml:space="preserve"> </t>
    </r>
    <r>
      <rPr>
        <sz val="10"/>
        <rFont val="Arial"/>
      </rPr>
      <t>tab</t>
    </r>
  </si>
  <si>
    <r>
      <t>Retinol (vitamin A) 200.000 IU</t>
    </r>
    <r>
      <rPr>
        <sz val="10"/>
        <rFont val="Arial"/>
      </rPr>
      <t>,</t>
    </r>
    <r>
      <rPr>
        <b/>
        <sz val="10"/>
        <rFont val="Arial"/>
        <family val="2"/>
      </rPr>
      <t xml:space="preserve"> </t>
    </r>
    <r>
      <rPr>
        <sz val="10"/>
        <rFont val="Arial"/>
      </rPr>
      <t>caps</t>
    </r>
  </si>
  <si>
    <r>
      <t>Oral rehydration salts</t>
    </r>
    <r>
      <rPr>
        <sz val="10"/>
        <rFont val="Arial"/>
      </rPr>
      <t>,</t>
    </r>
    <r>
      <rPr>
        <b/>
        <sz val="10"/>
        <rFont val="Arial"/>
        <family val="2"/>
      </rPr>
      <t xml:space="preserve"> </t>
    </r>
    <r>
      <rPr>
        <sz val="10"/>
        <rFont val="Arial"/>
        <family val="2"/>
      </rPr>
      <t>sachet for 1 litre</t>
    </r>
    <r>
      <rPr>
        <b/>
        <sz val="10"/>
        <rFont val="Arial"/>
        <family val="2"/>
      </rPr>
      <t xml:space="preserve"> </t>
    </r>
  </si>
  <si>
    <r>
      <t>Tetracycline eye ointment 1%</t>
    </r>
    <r>
      <rPr>
        <sz val="10"/>
        <rFont val="Arial"/>
      </rPr>
      <t>,</t>
    </r>
    <r>
      <rPr>
        <sz val="10"/>
        <rFont val="Arial"/>
      </rPr>
      <t xml:space="preserve"> tube 5 g</t>
    </r>
  </si>
  <si>
    <r>
      <t>Nystatin 100.000 IU/ml</t>
    </r>
    <r>
      <rPr>
        <sz val="10"/>
        <rFont val="Arial"/>
      </rPr>
      <t>,</t>
    </r>
    <r>
      <rPr>
        <sz val="10"/>
        <rFont val="Arial"/>
      </rPr>
      <t xml:space="preserve"> oral susp.</t>
    </r>
  </si>
  <si>
    <t>1 càc pour 500 ml</t>
  </si>
  <si>
    <t>Plasctic bag for drugs</t>
  </si>
  <si>
    <t xml:space="preserve">KIT 20 TREATMENTS COMPLICATED CASES </t>
  </si>
  <si>
    <t>20 treatments</t>
  </si>
  <si>
    <r>
      <t>Amoxicillin 500 mg</t>
    </r>
    <r>
      <rPr>
        <sz val="10"/>
        <rFont val="Arial"/>
      </rPr>
      <t xml:space="preserve">, </t>
    </r>
    <r>
      <rPr>
        <sz val="10"/>
        <rFont val="Arial"/>
      </rPr>
      <t>tab</t>
    </r>
  </si>
  <si>
    <r>
      <t xml:space="preserve">Amoxicillin, 125 mg/5 ml, </t>
    </r>
    <r>
      <rPr>
        <sz val="10"/>
        <rFont val="Arial"/>
      </rPr>
      <t>powder for oral susp.orale, 100 mL bottle</t>
    </r>
  </si>
  <si>
    <r>
      <t>Co-amoxiclav 500 mg/62.5 mg</t>
    </r>
    <r>
      <rPr>
        <sz val="10"/>
        <rFont val="Arial"/>
      </rPr>
      <t>,</t>
    </r>
    <r>
      <rPr>
        <b/>
        <sz val="10"/>
        <rFont val="Arial"/>
        <family val="2"/>
      </rPr>
      <t xml:space="preserve"> </t>
    </r>
    <r>
      <rPr>
        <sz val="10"/>
        <rFont val="Arial"/>
      </rPr>
      <t>tab</t>
    </r>
  </si>
  <si>
    <r>
      <t xml:space="preserve">Morphine, 10mg/5 mL, </t>
    </r>
    <r>
      <rPr>
        <sz val="10"/>
        <rFont val="Arial"/>
        <family val="2"/>
      </rPr>
      <t>oral susp.</t>
    </r>
  </si>
  <si>
    <r>
      <t>Paracetamol 100 mg</t>
    </r>
    <r>
      <rPr>
        <sz val="10"/>
        <rFont val="Arial"/>
      </rPr>
      <t>,</t>
    </r>
    <r>
      <rPr>
        <b/>
        <sz val="10"/>
        <rFont val="Arial"/>
        <family val="2"/>
      </rPr>
      <t xml:space="preserve"> </t>
    </r>
    <r>
      <rPr>
        <sz val="10"/>
        <rFont val="Arial"/>
      </rPr>
      <t>tab</t>
    </r>
  </si>
  <si>
    <r>
      <t>Paracétamol</t>
    </r>
    <r>
      <rPr>
        <sz val="10"/>
        <rFont val="Arial"/>
      </rPr>
      <t xml:space="preserve"> </t>
    </r>
    <r>
      <rPr>
        <b/>
        <sz val="10"/>
        <rFont val="Arial"/>
        <family val="2"/>
      </rPr>
      <t>120 mg/5 mL</t>
    </r>
    <r>
      <rPr>
        <sz val="10"/>
        <rFont val="Arial"/>
      </rPr>
      <t>, oral susp. 60 mL vial</t>
    </r>
  </si>
  <si>
    <r>
      <t>Prednisone 5 mg,</t>
    </r>
    <r>
      <rPr>
        <sz val="10"/>
        <rFont val="Arial"/>
        <family val="2"/>
      </rPr>
      <t xml:space="preserve"> tab </t>
    </r>
  </si>
  <si>
    <r>
      <t>Oral rehydration salts</t>
    </r>
    <r>
      <rPr>
        <sz val="10"/>
        <rFont val="Arial"/>
      </rPr>
      <t>,</t>
    </r>
    <r>
      <rPr>
        <b/>
        <sz val="10"/>
        <rFont val="Arial"/>
        <family val="2"/>
      </rPr>
      <t xml:space="preserve"> </t>
    </r>
    <r>
      <rPr>
        <sz val="10"/>
        <rFont val="Arial"/>
      </rPr>
      <t>sachet for 1 litre</t>
    </r>
  </si>
  <si>
    <t>Tramadol 50 mg, caps.</t>
  </si>
  <si>
    <r>
      <t>Zinc (sulfate) 20 mg</t>
    </r>
    <r>
      <rPr>
        <sz val="10"/>
        <rFont val="Arial"/>
      </rPr>
      <t>,</t>
    </r>
    <r>
      <rPr>
        <b/>
        <sz val="10"/>
        <rFont val="Arial"/>
        <family val="2"/>
      </rPr>
      <t xml:space="preserve"> </t>
    </r>
    <r>
      <rPr>
        <sz val="10"/>
        <rFont val="Arial"/>
      </rPr>
      <t>dispersible tab</t>
    </r>
  </si>
  <si>
    <r>
      <t>Salbutamol aérosol</t>
    </r>
    <r>
      <rPr>
        <sz val="10"/>
        <rFont val="Arial"/>
      </rPr>
      <t>,</t>
    </r>
    <r>
      <rPr>
        <sz val="10"/>
        <rFont val="Arial"/>
      </rPr>
      <t xml:space="preserve"> pressurised inhaler, 0.1 mg/puff</t>
    </r>
  </si>
  <si>
    <r>
      <t xml:space="preserve">Ceftriaxone 1 g </t>
    </r>
    <r>
      <rPr>
        <sz val="10"/>
        <rFont val="Arial"/>
      </rPr>
      <t>IV,</t>
    </r>
    <r>
      <rPr>
        <b/>
        <sz val="10"/>
        <rFont val="Arial"/>
        <family val="2"/>
      </rPr>
      <t xml:space="preserve"> </t>
    </r>
    <r>
      <rPr>
        <sz val="10"/>
        <rFont val="Arial"/>
      </rPr>
      <t>vial</t>
    </r>
  </si>
  <si>
    <r>
      <t xml:space="preserve">Clindamycine 300 mg </t>
    </r>
    <r>
      <rPr>
        <sz val="10"/>
        <rFont val="Arial"/>
        <family val="2"/>
      </rPr>
      <t>(150 mg/mL, 2 mL), ampoule</t>
    </r>
  </si>
  <si>
    <r>
      <t xml:space="preserve">Dexamethasone 4 mg </t>
    </r>
    <r>
      <rPr>
        <sz val="10"/>
        <rFont val="Arial"/>
      </rPr>
      <t>(4 mg/mL, 1 mL), ampoule</t>
    </r>
  </si>
  <si>
    <r>
      <t xml:space="preserve">Diazepam 10 mg </t>
    </r>
    <r>
      <rPr>
        <sz val="10"/>
        <rFont val="Arial"/>
      </rPr>
      <t>(5 mg/mL, 2 mL),</t>
    </r>
    <r>
      <rPr>
        <b/>
        <sz val="10"/>
        <rFont val="Arial"/>
        <family val="2"/>
      </rPr>
      <t xml:space="preserve"> </t>
    </r>
    <r>
      <rPr>
        <sz val="10"/>
        <rFont val="Arial"/>
      </rPr>
      <t>ampoule</t>
    </r>
  </si>
  <si>
    <r>
      <t xml:space="preserve">Epinephrine 1 mg </t>
    </r>
    <r>
      <rPr>
        <sz val="10"/>
        <rFont val="Arial"/>
      </rPr>
      <t>(1 mg/mL, 1 mL), ampoule</t>
    </r>
  </si>
  <si>
    <r>
      <t>Paracetamol</t>
    </r>
    <r>
      <rPr>
        <sz val="10"/>
        <rFont val="Arial"/>
      </rPr>
      <t xml:space="preserve"> </t>
    </r>
    <r>
      <rPr>
        <b/>
        <sz val="10"/>
        <rFont val="Arial"/>
        <family val="2"/>
      </rPr>
      <t>500 mg</t>
    </r>
    <r>
      <rPr>
        <sz val="10"/>
        <rFont val="Arial"/>
      </rPr>
      <t xml:space="preserve"> (10 mg/mL), 50 mL vial</t>
    </r>
  </si>
  <si>
    <r>
      <t>Water for injection</t>
    </r>
    <r>
      <rPr>
        <sz val="10"/>
        <rFont val="Arial"/>
      </rPr>
      <t>, 10 mL vial</t>
    </r>
  </si>
  <si>
    <r>
      <t>Glucose 5%</t>
    </r>
    <r>
      <rPr>
        <sz val="10"/>
        <rFont val="Arial"/>
      </rPr>
      <t xml:space="preserve"> </t>
    </r>
    <r>
      <rPr>
        <b/>
        <sz val="10"/>
        <rFont val="Arial"/>
        <family val="2"/>
      </rPr>
      <t>500 mL</t>
    </r>
    <r>
      <rPr>
        <sz val="10"/>
        <rFont val="Arial"/>
      </rPr>
      <t>, plastic pouch + infusion set</t>
    </r>
  </si>
  <si>
    <r>
      <t>Ringer lactate 500 mL</t>
    </r>
    <r>
      <rPr>
        <sz val="10"/>
        <rFont val="Arial"/>
      </rPr>
      <t>,</t>
    </r>
    <r>
      <rPr>
        <b/>
        <sz val="10"/>
        <rFont val="Arial"/>
        <family val="2"/>
      </rPr>
      <t xml:space="preserve"> </t>
    </r>
    <r>
      <rPr>
        <sz val="10"/>
        <rFont val="Arial"/>
      </rPr>
      <t>plastic pouch + infusion set</t>
    </r>
  </si>
  <si>
    <r>
      <t>Sodium chloride 0.9% 10 mL</t>
    </r>
    <r>
      <rPr>
        <sz val="10"/>
        <rFont val="Arial"/>
      </rPr>
      <t>, ampule</t>
    </r>
  </si>
  <si>
    <r>
      <t>Chlorhexidine 2%, 70% isopropyl alcohol solution,</t>
    </r>
    <r>
      <rPr>
        <sz val="10"/>
        <rFont val="Arial"/>
        <family val="2"/>
      </rPr>
      <t xml:space="preserve"> 250 mL/bottle</t>
    </r>
  </si>
  <si>
    <r>
      <t xml:space="preserve">Zinc oxide ointment 10%, </t>
    </r>
    <r>
      <rPr>
        <sz val="10"/>
        <rFont val="Arial"/>
        <family val="2"/>
      </rPr>
      <t xml:space="preserve">tube 100 g </t>
    </r>
  </si>
  <si>
    <r>
      <t>Vaseline ointment,</t>
    </r>
    <r>
      <rPr>
        <sz val="10"/>
        <rFont val="Arial"/>
        <family val="2"/>
      </rPr>
      <t xml:space="preserve"> tube/pot 100 g</t>
    </r>
  </si>
  <si>
    <t>Dispensing spike, non-vented, 2-W valve + needless-connect</t>
  </si>
  <si>
    <t>Paediatric extension tubing + 3-way stopcock, single use</t>
  </si>
  <si>
    <t>Paediatric infusion set, s.u., graduated burette 150 ml</t>
  </si>
  <si>
    <t>Plastic bag for dugs</t>
  </si>
  <si>
    <t>Syringe, s.u., 10 mL</t>
  </si>
  <si>
    <t>Syringe, s.u., 5 mL</t>
  </si>
  <si>
    <t>Syringe, s.u., 10 mL, feeding</t>
  </si>
  <si>
    <t>Syringe, s.u., 60 mL, feeding</t>
  </si>
  <si>
    <t>Needle, s.u., 19 G</t>
  </si>
  <si>
    <t>Needle, s.u., 23 G</t>
  </si>
  <si>
    <t>IV catheter, s.u., 20 G</t>
  </si>
  <si>
    <t>IV catheter, s.u., 22 G</t>
  </si>
  <si>
    <t>IV catheter, s.u., 24 G</t>
  </si>
  <si>
    <t>IV catheter stopper, sterile</t>
  </si>
  <si>
    <t>Scalp vein infusion set, s.u., 25 G</t>
  </si>
  <si>
    <t>Nasogastric tube, s.u., 50 cm, CH06, green</t>
  </si>
  <si>
    <t>Nasogastric tube, s.u., 50 cm, CH08, blue</t>
  </si>
  <si>
    <t>Canula nasal, oxygen, 2 prongs + tube paediatric</t>
  </si>
  <si>
    <t>Oxygen face mask, simple, pediatric size, with tubing</t>
  </si>
  <si>
    <t>Tourniquet</t>
  </si>
  <si>
    <t>Gauze compress, non sterile, 10 cm, 12 plies</t>
  </si>
  <si>
    <t>Gauze roll, 6 cm x 4 m</t>
  </si>
  <si>
    <t>Gloves examination, non sterile, s.u., medium</t>
  </si>
  <si>
    <t>Safety box, needles/syringes 4 litres</t>
  </si>
  <si>
    <t>pH indicator paper, range 2–9, 0.5 gradation, gastric, strip</t>
  </si>
  <si>
    <t>Sterile IV semi-permeable adhesive film dressing, size S</t>
  </si>
  <si>
    <t>Adhesive tape, roll, 2 cm x 5 m</t>
  </si>
  <si>
    <t>Identification bracelet, writable, plastic, adult/child, white</t>
  </si>
  <si>
    <t>Brachial perimeter bracelet, paediatric</t>
  </si>
  <si>
    <t>Sparadrap, rouleau</t>
  </si>
  <si>
    <t>Bracelet périmètre brachial pédiatrique</t>
  </si>
  <si>
    <t>Include malaria diagnostics and treatments as required.</t>
  </si>
  <si>
    <t>ESTIMATING TREATMENT NEEDS</t>
  </si>
  <si>
    <t>Expected attack rate</t>
  </si>
  <si>
    <t>for 100.000</t>
  </si>
  <si>
    <t>Desired level of buffer stock</t>
  </si>
  <si>
    <t>%</t>
  </si>
  <si>
    <t>Proportion of hospitalised (complicated) cases</t>
  </si>
  <si>
    <t>Name of the district</t>
  </si>
  <si>
    <t>Lasava</t>
  </si>
  <si>
    <t>Total population</t>
  </si>
  <si>
    <t>Total number of estimated cases</t>
  </si>
  <si>
    <t xml:space="preserve">Number of cases declared </t>
  </si>
  <si>
    <t>Number of expected cases</t>
  </si>
  <si>
    <t>Reserve (buffer) stock</t>
  </si>
  <si>
    <t xml:space="preserve">Estimated TOTAL number of cases </t>
  </si>
  <si>
    <t>Estimated number of UNCOMPLICATED cases</t>
  </si>
  <si>
    <t>Estimated number of HOPITALISED cases</t>
  </si>
  <si>
    <t>Currency</t>
  </si>
  <si>
    <t>Content KIT 10 TREATMENTS UNCOMPLICATED CASES</t>
  </si>
  <si>
    <t>Euro</t>
  </si>
  <si>
    <t xml:space="preserve">Price </t>
  </si>
  <si>
    <t>1 treatment</t>
  </si>
  <si>
    <t>Estimated needs</t>
  </si>
  <si>
    <t>Per unit</t>
  </si>
  <si>
    <t xml:space="preserve">Estimated </t>
  </si>
  <si>
    <r>
      <t xml:space="preserve">Amoxicillin </t>
    </r>
    <r>
      <rPr>
        <sz val="12"/>
        <rFont val="Calibri"/>
      </rPr>
      <t>500 mg</t>
    </r>
    <r>
      <rPr>
        <sz val="12"/>
        <rFont val="Calibri"/>
      </rPr>
      <t>,</t>
    </r>
    <r>
      <rPr>
        <b/>
        <sz val="12"/>
        <rFont val="Calibri"/>
      </rPr>
      <t xml:space="preserve"> </t>
    </r>
    <r>
      <rPr>
        <sz val="12"/>
        <rFont val="Calibri"/>
      </rPr>
      <t>tab</t>
    </r>
  </si>
  <si>
    <r>
      <t xml:space="preserve">Paracetamol </t>
    </r>
    <r>
      <rPr>
        <sz val="12"/>
        <rFont val="Calibri"/>
      </rPr>
      <t>500 mg,</t>
    </r>
    <r>
      <rPr>
        <b/>
        <sz val="12"/>
        <rFont val="Calibri"/>
      </rPr>
      <t xml:space="preserve"> </t>
    </r>
    <r>
      <rPr>
        <sz val="12"/>
        <rFont val="Calibri"/>
      </rPr>
      <t>tab</t>
    </r>
  </si>
  <si>
    <r>
      <t>Retinol (vit A)</t>
    </r>
    <r>
      <rPr>
        <sz val="12"/>
        <rFont val="Calibri"/>
      </rPr>
      <t>,</t>
    </r>
    <r>
      <rPr>
        <b/>
        <sz val="12"/>
        <rFont val="Calibri"/>
      </rPr>
      <t xml:space="preserve"> </t>
    </r>
    <r>
      <rPr>
        <sz val="12"/>
        <rFont val="Calibri"/>
      </rPr>
      <t xml:space="preserve">200.000 IU, capsule </t>
    </r>
  </si>
  <si>
    <r>
      <t>Oral rehydration salts</t>
    </r>
    <r>
      <rPr>
        <sz val="12"/>
        <rFont val="Calibri"/>
      </rPr>
      <t>,</t>
    </r>
    <r>
      <rPr>
        <b/>
        <sz val="12"/>
        <rFont val="Calibri"/>
      </rPr>
      <t xml:space="preserve"> </t>
    </r>
    <r>
      <rPr>
        <sz val="12"/>
        <rFont val="Calibri"/>
      </rPr>
      <t>sachet</t>
    </r>
  </si>
  <si>
    <r>
      <t>Tetracycline eye oint.</t>
    </r>
    <r>
      <rPr>
        <sz val="12"/>
        <rFont val="Calibri"/>
      </rPr>
      <t>, tube 5 g</t>
    </r>
  </si>
  <si>
    <r>
      <t xml:space="preserve">Nystatin </t>
    </r>
    <r>
      <rPr>
        <sz val="12"/>
        <rFont val="Calibri"/>
      </rPr>
      <t>100.000 IU ml</t>
    </r>
    <r>
      <rPr>
        <sz val="12"/>
        <rFont val="Calibri"/>
      </rPr>
      <t xml:space="preserve">, oral susp. </t>
    </r>
  </si>
  <si>
    <t>Plastic bag for drugs</t>
  </si>
  <si>
    <t>Content KIT 20 TREATMENTS COMPLICATED CASES</t>
  </si>
  <si>
    <t>Price</t>
  </si>
  <si>
    <r>
      <t>Amoxicillin</t>
    </r>
    <r>
      <rPr>
        <sz val="12"/>
        <rFont val="Calibri"/>
      </rPr>
      <t xml:space="preserve"> </t>
    </r>
    <r>
      <rPr>
        <b/>
        <sz val="12"/>
        <rFont val="Calibri"/>
      </rPr>
      <t>500 mg</t>
    </r>
    <r>
      <rPr>
        <sz val="12"/>
        <rFont val="Calibri"/>
      </rPr>
      <t>, tab</t>
    </r>
  </si>
  <si>
    <r>
      <t xml:space="preserve">Amoxicillin </t>
    </r>
    <r>
      <rPr>
        <b/>
        <sz val="12"/>
        <rFont val="Calibri"/>
      </rPr>
      <t>125 mg/5 ml</t>
    </r>
    <r>
      <rPr>
        <b/>
        <sz val="12"/>
        <rFont val="Calibri"/>
      </rPr>
      <t xml:space="preserve">, </t>
    </r>
    <r>
      <rPr>
        <sz val="12"/>
        <rFont val="Calibri"/>
      </rPr>
      <t>powder for oral susp., 100 ml bottle</t>
    </r>
  </si>
  <si>
    <r>
      <t xml:space="preserve">Co-amoxiclav </t>
    </r>
    <r>
      <rPr>
        <b/>
        <sz val="12"/>
        <rFont val="Calibri"/>
      </rPr>
      <t>500 mg/62.5 mg</t>
    </r>
    <r>
      <rPr>
        <sz val="12"/>
        <rFont val="Calibri"/>
      </rPr>
      <t>,</t>
    </r>
    <r>
      <rPr>
        <b/>
        <sz val="12"/>
        <rFont val="Calibri"/>
      </rPr>
      <t xml:space="preserve"> </t>
    </r>
    <r>
      <rPr>
        <sz val="12"/>
        <rFont val="Calibri"/>
      </rPr>
      <t>tab</t>
    </r>
  </si>
  <si>
    <r>
      <t xml:space="preserve">Nystatin </t>
    </r>
    <r>
      <rPr>
        <b/>
        <sz val="12"/>
        <rFont val="Calibri"/>
      </rPr>
      <t>100.000 UI/ml</t>
    </r>
    <r>
      <rPr>
        <sz val="12"/>
        <rFont val="Calibri"/>
      </rPr>
      <t>, oral susp.</t>
    </r>
  </si>
  <si>
    <r>
      <t xml:space="preserve">Paracetamol 500 mg, </t>
    </r>
    <r>
      <rPr>
        <sz val="12"/>
        <rFont val="Calibri"/>
      </rPr>
      <t>tab</t>
    </r>
  </si>
  <si>
    <r>
      <t>Paracetamol 100 mg</t>
    </r>
    <r>
      <rPr>
        <sz val="12"/>
        <rFont val="Calibri"/>
      </rPr>
      <t>, tab</t>
    </r>
  </si>
  <si>
    <r>
      <t>Paracetamol</t>
    </r>
    <r>
      <rPr>
        <sz val="12"/>
        <rFont val="Calibri"/>
      </rPr>
      <t xml:space="preserve"> </t>
    </r>
    <r>
      <rPr>
        <b/>
        <sz val="12"/>
        <rFont val="Calibri"/>
      </rPr>
      <t>120 mg/5 ml</t>
    </r>
    <r>
      <rPr>
        <sz val="12"/>
        <rFont val="Calibri"/>
      </rPr>
      <t>, oral sol., 60 ml bottle</t>
    </r>
  </si>
  <si>
    <r>
      <t xml:space="preserve">Retinol (vit A), 200.000 </t>
    </r>
    <r>
      <rPr>
        <b/>
        <sz val="12"/>
        <rFont val="Calibri"/>
      </rPr>
      <t xml:space="preserve">IU, </t>
    </r>
    <r>
      <rPr>
        <sz val="12"/>
        <rFont val="Calibri"/>
      </rPr>
      <t xml:space="preserve">capsule </t>
    </r>
  </si>
  <si>
    <r>
      <t xml:space="preserve">Oral rehydration salts, </t>
    </r>
    <r>
      <rPr>
        <sz val="12"/>
        <rFont val="Calibri"/>
      </rPr>
      <t>sachet for 1 litre</t>
    </r>
  </si>
  <si>
    <r>
      <t xml:space="preserve">Tramadol </t>
    </r>
    <r>
      <rPr>
        <b/>
        <sz val="12"/>
        <rFont val="Calibri"/>
      </rPr>
      <t>100 mg/ml</t>
    </r>
    <r>
      <rPr>
        <sz val="12"/>
        <rFont val="Calibri"/>
      </rPr>
      <t>, oral sol., 10 ml bottle</t>
    </r>
  </si>
  <si>
    <r>
      <t xml:space="preserve">Zinc (sulfate) 20 mg, </t>
    </r>
    <r>
      <rPr>
        <sz val="12"/>
        <rFont val="Calibri"/>
      </rPr>
      <t>dispersible tab</t>
    </r>
  </si>
  <si>
    <r>
      <t xml:space="preserve">Salbutamol aérosol, </t>
    </r>
    <r>
      <rPr>
        <sz val="12"/>
        <rFont val="Calibri"/>
      </rPr>
      <t>pressurised inhaler, 0.1 mg/puff</t>
    </r>
  </si>
  <si>
    <r>
      <t xml:space="preserve">Ceftriaxone 1 g </t>
    </r>
    <r>
      <rPr>
        <sz val="12"/>
        <rFont val="Calibri"/>
      </rPr>
      <t>IV,</t>
    </r>
    <r>
      <rPr>
        <b/>
        <sz val="12"/>
        <rFont val="Calibri"/>
      </rPr>
      <t xml:space="preserve"> </t>
    </r>
    <r>
      <rPr>
        <sz val="12"/>
        <rFont val="Calibri"/>
      </rPr>
      <t>vial</t>
    </r>
  </si>
  <si>
    <r>
      <t>Cloxacillin 500 mg</t>
    </r>
    <r>
      <rPr>
        <sz val="12"/>
        <rFont val="Calibri"/>
      </rPr>
      <t xml:space="preserve"> IV, vial </t>
    </r>
  </si>
  <si>
    <r>
      <t xml:space="preserve">Dexamethasone 4 mg </t>
    </r>
    <r>
      <rPr>
        <sz val="12"/>
        <rFont val="Calibri"/>
      </rPr>
      <t>(4 mg/ml, 1 ml), ampoule</t>
    </r>
  </si>
  <si>
    <r>
      <t xml:space="preserve">Diazepam 10 mg </t>
    </r>
    <r>
      <rPr>
        <sz val="12"/>
        <rFont val="Calibri"/>
      </rPr>
      <t>(5 mg/ml, 2 ml)</t>
    </r>
    <r>
      <rPr>
        <b/>
        <sz val="12"/>
        <rFont val="Calibri"/>
      </rPr>
      <t xml:space="preserve">, </t>
    </r>
    <r>
      <rPr>
        <sz val="12"/>
        <rFont val="Calibri"/>
      </rPr>
      <t>ampoule</t>
    </r>
  </si>
  <si>
    <r>
      <t xml:space="preserve">Epinephrine 1 mg </t>
    </r>
    <r>
      <rPr>
        <sz val="12"/>
        <rFont val="Calibri"/>
      </rPr>
      <t>(1 mg/ml, 1 ml), ampoule</t>
    </r>
  </si>
  <si>
    <r>
      <t>Paracetamol 500 mg</t>
    </r>
    <r>
      <rPr>
        <sz val="12"/>
        <rFont val="Calibri"/>
      </rPr>
      <t xml:space="preserve"> IV (10 mg/ml), 50 ml vial</t>
    </r>
  </si>
  <si>
    <r>
      <t>Water for injection</t>
    </r>
    <r>
      <rPr>
        <sz val="12"/>
        <rFont val="Calibri"/>
      </rPr>
      <t>, 10 ml vial</t>
    </r>
  </si>
  <si>
    <r>
      <t>Glucose 5%</t>
    </r>
    <r>
      <rPr>
        <sz val="12"/>
        <rFont val="Calibri"/>
      </rPr>
      <t xml:space="preserve"> </t>
    </r>
    <r>
      <rPr>
        <b/>
        <sz val="12"/>
        <rFont val="Calibri"/>
      </rPr>
      <t>500 ml</t>
    </r>
    <r>
      <rPr>
        <sz val="12"/>
        <rFont val="Calibri"/>
      </rPr>
      <t>, plastic pouch + infusion set</t>
    </r>
  </si>
  <si>
    <r>
      <t>Ringer lactate 500 ml</t>
    </r>
    <r>
      <rPr>
        <sz val="12"/>
        <rFont val="Calibri"/>
      </rPr>
      <t>,</t>
    </r>
    <r>
      <rPr>
        <b/>
        <sz val="12"/>
        <rFont val="Calibri"/>
      </rPr>
      <t xml:space="preserve"> </t>
    </r>
    <r>
      <rPr>
        <sz val="12"/>
        <rFont val="Calibri"/>
      </rPr>
      <t>plastic pouch + infusion set</t>
    </r>
    <r>
      <rPr>
        <b/>
        <sz val="12"/>
        <rFont val="Calibri"/>
      </rPr>
      <t xml:space="preserve"> </t>
    </r>
  </si>
  <si>
    <r>
      <t>Sodium chloride 0.9% 100 ml</t>
    </r>
    <r>
      <rPr>
        <sz val="12"/>
        <rFont val="Calibri"/>
      </rPr>
      <t>, plastic pouch (for cloxacillin)</t>
    </r>
  </si>
  <si>
    <r>
      <t xml:space="preserve">Tetracycline eye ointment 1%, </t>
    </r>
    <r>
      <rPr>
        <sz val="12"/>
        <rFont val="Calibri"/>
      </rPr>
      <t>tube 5 g</t>
    </r>
  </si>
  <si>
    <r>
      <t xml:space="preserve">Sodium chloride 0.9%, </t>
    </r>
    <r>
      <rPr>
        <sz val="12"/>
        <rFont val="Calibri"/>
      </rPr>
      <t>5 ml ampoule</t>
    </r>
  </si>
  <si>
    <t>Infusion set, s.u.</t>
  </si>
  <si>
    <t>Syringe, s.u., 10 ml</t>
  </si>
  <si>
    <t>Syringe, s.u., 5 ml</t>
  </si>
  <si>
    <t>Syringe, s.u., 1 ml, graduated in 0.01 ml (for rectal diazepam)</t>
  </si>
  <si>
    <t>Syringe, s.u., 60 ml, feeding</t>
  </si>
  <si>
    <t>IV catheter, s.u., 22G</t>
  </si>
  <si>
    <t>IV catheter, s.u., 24G</t>
  </si>
  <si>
    <t>Scalp vein infusion set, s.u., 25G</t>
  </si>
  <si>
    <t>Nasogastric tube, s.u., 40 cm, CH06</t>
  </si>
  <si>
    <t>Nasogastric tube, s.u., 40 cm, CH08</t>
  </si>
  <si>
    <t>Cotton wool 500 g</t>
  </si>
  <si>
    <t>Polyvidone iodine 10%, 200 ml bottle</t>
  </si>
  <si>
    <t>Other items (include other items according to needs)</t>
  </si>
  <si>
    <t>Gentamicin 40 mg/ml, 2 ml ampoule</t>
  </si>
  <si>
    <t>Rapid test malaria</t>
  </si>
  <si>
    <t>Antimalarial treatment (according to local resistance pattern)</t>
  </si>
  <si>
    <t>Sodium bicarbonate for mouthwash, 1 kg</t>
  </si>
  <si>
    <t>Therapeutic milk, powder, F-75, 410 g sachet</t>
  </si>
  <si>
    <t>Therapeutic milk, powder, F100, 456 g sachet</t>
  </si>
  <si>
    <t>Plumpy Nut, paste, 500 Kcal, 92 g sachet</t>
  </si>
  <si>
    <t xml:space="preserve">Supplementary Plumpy, paste, 500 Kcal, 92 g sachet </t>
  </si>
  <si>
    <t>Oxygen extractor</t>
  </si>
  <si>
    <t>Nebulizer + accessories</t>
  </si>
  <si>
    <t>Tablet cutter</t>
  </si>
  <si>
    <t>Stock card</t>
  </si>
  <si>
    <t>Alcohol-based handrub, 500 ml bottle</t>
  </si>
  <si>
    <t>Given once at the first visit, then according to needs</t>
  </si>
  <si>
    <t>Oxymetre, pulse + accessories</t>
  </si>
  <si>
    <t>Module Examination equipment</t>
  </si>
  <si>
    <t>Electronic thermometer, accuracy 0,1º C + case</t>
  </si>
  <si>
    <t>Spacer, 250 ml, with mask + mothpiece</t>
  </si>
  <si>
    <t xml:space="preserve">TOTAL </t>
  </si>
  <si>
    <t>Proportion of hospitalised cases</t>
  </si>
  <si>
    <t>Buffer stock</t>
  </si>
  <si>
    <r>
      <t xml:space="preserve">Retinol (vit A), 200.000 </t>
    </r>
    <r>
      <rPr>
        <b/>
        <sz val="12"/>
        <rFont val="Calibri"/>
      </rPr>
      <t xml:space="preserve">IU </t>
    </r>
    <r>
      <rPr>
        <sz val="12"/>
        <rFont val="Calibri"/>
      </rPr>
      <t xml:space="preserve">capsule </t>
    </r>
  </si>
  <si>
    <t>Appendix 9_ESTIMATING NEEDS - TREATMENTS for measles cases during an outbreak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</si>
</sst>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font>
    <font>
      <sz val="10"/>
      <name val="Arial"/>
    </font>
    <font>
      <sz val="10"/>
      <name val="Arial"/>
    </font>
    <font>
      <b/>
      <sz val="10"/>
      <name val="Arial"/>
      <family val="2"/>
    </font>
    <font>
      <b/>
      <sz val="11"/>
      <name val="Arial"/>
      <family val="2"/>
    </font>
    <font>
      <sz val="10"/>
      <color indexed="12"/>
      <name val="Arial"/>
      <family val="2"/>
    </font>
    <font>
      <sz val="9"/>
      <name val="Arial"/>
      <family val="2"/>
    </font>
    <font>
      <b/>
      <sz val="8"/>
      <color indexed="81"/>
      <name val="Tahoma"/>
      <family val="2"/>
    </font>
    <font>
      <sz val="8"/>
      <color indexed="81"/>
      <name val="Tahoma"/>
      <family val="2"/>
    </font>
    <font>
      <i/>
      <sz val="10"/>
      <color indexed="10"/>
      <name val="Arial"/>
      <family val="2"/>
    </font>
    <font>
      <sz val="10"/>
      <color indexed="10"/>
      <name val="Arial"/>
      <family val="2"/>
    </font>
    <font>
      <sz val="10"/>
      <color indexed="10"/>
      <name val="Arial"/>
      <family val="2"/>
    </font>
    <font>
      <sz val="8"/>
      <name val="Arial"/>
      <family val="2"/>
    </font>
    <font>
      <b/>
      <sz val="12"/>
      <name val="Calibri"/>
    </font>
    <font>
      <b/>
      <sz val="12"/>
      <color indexed="10"/>
      <name val="Calibri"/>
      <family val="2"/>
    </font>
    <font>
      <sz val="12"/>
      <name val="Calibri"/>
    </font>
    <font>
      <b/>
      <sz val="10"/>
      <color indexed="10"/>
      <name val="Arial"/>
      <family val="2"/>
    </font>
    <font>
      <i/>
      <sz val="12"/>
      <name val="Calibri"/>
      <family val="2"/>
    </font>
    <font>
      <i/>
      <sz val="12"/>
      <color indexed="10"/>
      <name val="Calibri"/>
      <family val="2"/>
    </font>
    <font>
      <b/>
      <sz val="12"/>
      <name val="Calibri"/>
    </font>
    <font>
      <sz val="12"/>
      <name val="Calibri"/>
    </font>
    <font>
      <b/>
      <sz val="12"/>
      <color indexed="81"/>
      <name val="Calibri"/>
      <family val="2"/>
    </font>
    <font>
      <sz val="12"/>
      <color indexed="81"/>
      <name val="Calibri"/>
      <family val="2"/>
    </font>
    <font>
      <b/>
      <sz val="10"/>
      <color indexed="81"/>
      <name val="Calibri"/>
      <family val="2"/>
    </font>
    <font>
      <sz val="12"/>
      <color indexed="48"/>
      <name val="Calibri"/>
      <family val="2"/>
    </font>
    <font>
      <b/>
      <sz val="12"/>
      <color indexed="14"/>
      <name val="Calibri"/>
      <family val="2"/>
    </font>
    <font>
      <sz val="10"/>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15"/>
        <bgColor indexed="64"/>
      </patternFill>
    </fill>
    <fill>
      <patternFill patternType="solid">
        <fgColor indexed="13"/>
        <bgColor indexed="64"/>
      </patternFill>
    </fill>
    <fill>
      <patternFill patternType="solid">
        <fgColor indexed="43"/>
        <bgColor indexed="64"/>
      </patternFill>
    </fill>
    <fill>
      <patternFill patternType="solid">
        <fgColor indexed="42"/>
        <bgColor indexed="64"/>
      </patternFill>
    </fill>
    <fill>
      <patternFill patternType="solid">
        <fgColor indexed="5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0" fontId="1" fillId="0" borderId="0"/>
    <xf numFmtId="9" fontId="1" fillId="0" borderId="0" applyFont="0" applyFill="0" applyBorder="0" applyAlignment="0" applyProtection="0"/>
  </cellStyleXfs>
  <cellXfs count="201">
    <xf numFmtId="0" fontId="0" fillId="0" borderId="0" xfId="0"/>
    <xf numFmtId="0" fontId="2" fillId="0" borderId="0" xfId="0" applyFont="1"/>
    <xf numFmtId="0" fontId="5" fillId="0" borderId="0" xfId="0" applyFont="1"/>
    <xf numFmtId="0" fontId="3" fillId="0" borderId="3" xfId="0" applyFont="1" applyBorder="1" applyAlignment="1">
      <alignment horizontal="center" vertical="justify"/>
    </xf>
    <xf numFmtId="0" fontId="3" fillId="0" borderId="4" xfId="0" applyFont="1" applyBorder="1" applyAlignment="1">
      <alignment horizontal="center" vertical="justify"/>
    </xf>
    <xf numFmtId="0" fontId="3" fillId="2" borderId="6" xfId="0" applyFont="1" applyFill="1" applyBorder="1" applyAlignment="1">
      <alignment horizontal="center"/>
    </xf>
    <xf numFmtId="0" fontId="3" fillId="0" borderId="2" xfId="0" applyFont="1" applyBorder="1"/>
    <xf numFmtId="0" fontId="3" fillId="2" borderId="7" xfId="0" applyFont="1" applyFill="1" applyBorder="1" applyAlignment="1">
      <alignment horizontal="center"/>
    </xf>
    <xf numFmtId="0" fontId="3" fillId="2" borderId="9" xfId="0" applyFont="1" applyFill="1" applyBorder="1" applyAlignment="1">
      <alignment horizontal="center"/>
    </xf>
    <xf numFmtId="0" fontId="4" fillId="0" borderId="0" xfId="0" applyFont="1" applyAlignment="1">
      <alignment horizontal="left"/>
    </xf>
    <xf numFmtId="0" fontId="9" fillId="0" borderId="0" xfId="0" applyFont="1" applyAlignment="1">
      <alignment horizontal="justify" vertical="top"/>
    </xf>
    <xf numFmtId="0" fontId="3" fillId="0" borderId="10" xfId="0" applyFont="1" applyBorder="1"/>
    <xf numFmtId="0" fontId="3" fillId="0" borderId="2" xfId="0" quotePrefix="1" applyFont="1" applyBorder="1" applyAlignment="1">
      <alignment horizontal="left"/>
    </xf>
    <xf numFmtId="0" fontId="3" fillId="0" borderId="1" xfId="0" applyFont="1" applyBorder="1" applyAlignment="1">
      <alignment horizontal="center"/>
    </xf>
    <xf numFmtId="0" fontId="3" fillId="0" borderId="7" xfId="0" applyFont="1" applyBorder="1" applyAlignment="1">
      <alignment horizontal="center"/>
    </xf>
    <xf numFmtId="0" fontId="10" fillId="0" borderId="0" xfId="0" applyFont="1"/>
    <xf numFmtId="0" fontId="11" fillId="0" borderId="0" xfId="0" applyFont="1"/>
    <xf numFmtId="0" fontId="3" fillId="0" borderId="2" xfId="0" applyFont="1" applyBorder="1" applyAlignment="1">
      <alignment horizontal="left"/>
    </xf>
    <xf numFmtId="0" fontId="3" fillId="3" borderId="1" xfId="0" applyFont="1" applyFill="1" applyBorder="1" applyAlignment="1">
      <alignment vertical="center"/>
    </xf>
    <xf numFmtId="0" fontId="3" fillId="0" borderId="7" xfId="0" applyFont="1" applyBorder="1" applyAlignment="1">
      <alignment horizontal="center" vertical="center"/>
    </xf>
    <xf numFmtId="0" fontId="3" fillId="3" borderId="1" xfId="0" applyFont="1" applyFill="1" applyBorder="1"/>
    <xf numFmtId="0" fontId="3" fillId="0" borderId="11" xfId="0" applyFont="1" applyBorder="1"/>
    <xf numFmtId="0" fontId="4" fillId="4" borderId="0" xfId="0" applyFont="1" applyFill="1"/>
    <xf numFmtId="0" fontId="4" fillId="0" borderId="0" xfId="0" applyFont="1"/>
    <xf numFmtId="0" fontId="4" fillId="5" borderId="0" xfId="0" applyFont="1" applyFill="1" applyAlignment="1">
      <alignment horizontal="left"/>
    </xf>
    <xf numFmtId="0" fontId="6" fillId="0" borderId="0" xfId="0" applyFont="1"/>
    <xf numFmtId="0" fontId="3" fillId="0" borderId="12" xfId="0" applyFont="1" applyBorder="1"/>
    <xf numFmtId="0" fontId="3" fillId="0" borderId="13" xfId="0" applyFont="1" applyBorder="1"/>
    <xf numFmtId="0" fontId="3" fillId="2" borderId="14" xfId="0" applyFont="1" applyFill="1" applyBorder="1" applyAlignment="1">
      <alignment horizontal="center"/>
    </xf>
    <xf numFmtId="0" fontId="3" fillId="2" borderId="15" xfId="0" applyFont="1" applyFill="1" applyBorder="1" applyAlignment="1">
      <alignment horizontal="center"/>
    </xf>
    <xf numFmtId="0" fontId="3" fillId="0" borderId="4" xfId="0" applyFont="1" applyBorder="1"/>
    <xf numFmtId="0" fontId="3" fillId="0" borderId="14" xfId="0" applyFont="1" applyBorder="1" applyAlignment="1">
      <alignment horizontal="center"/>
    </xf>
    <xf numFmtId="0" fontId="3" fillId="0" borderId="15" xfId="0" applyFont="1" applyBorder="1" applyAlignment="1">
      <alignment horizontal="center"/>
    </xf>
    <xf numFmtId="0" fontId="3" fillId="6" borderId="13" xfId="0" applyFont="1" applyFill="1" applyBorder="1"/>
    <xf numFmtId="0" fontId="3" fillId="6" borderId="12" xfId="0" applyFont="1" applyFill="1" applyBorder="1"/>
    <xf numFmtId="0" fontId="3" fillId="6" borderId="5" xfId="0" applyFont="1" applyFill="1" applyBorder="1" applyAlignment="1">
      <alignment horizontal="center"/>
    </xf>
    <xf numFmtId="0" fontId="3" fillId="6" borderId="1" xfId="0" applyFont="1" applyFill="1" applyBorder="1" applyAlignment="1">
      <alignment horizontal="center"/>
    </xf>
    <xf numFmtId="0" fontId="3" fillId="0" borderId="6" xfId="0" applyFont="1" applyBorder="1" applyAlignment="1">
      <alignment horizontal="center"/>
    </xf>
    <xf numFmtId="0" fontId="3" fillId="0" borderId="16" xfId="0" applyFont="1" applyBorder="1"/>
    <xf numFmtId="0" fontId="3" fillId="0" borderId="17" xfId="0" applyFont="1" applyBorder="1"/>
    <xf numFmtId="0" fontId="13" fillId="0" borderId="0" xfId="0" applyFont="1" applyAlignment="1">
      <alignment horizontal="center"/>
    </xf>
    <xf numFmtId="0" fontId="13" fillId="0" borderId="0" xfId="0" applyFont="1"/>
    <xf numFmtId="0" fontId="15" fillId="0" borderId="0" xfId="0" applyFont="1"/>
    <xf numFmtId="0" fontId="3" fillId="0" borderId="3" xfId="0" applyFont="1" applyBorder="1" applyAlignment="1">
      <alignment horizontal="center"/>
    </xf>
    <xf numFmtId="0" fontId="15" fillId="7" borderId="7" xfId="0" applyFont="1" applyFill="1" applyBorder="1" applyAlignment="1" applyProtection="1">
      <alignment horizontal="right"/>
      <protection locked="0"/>
    </xf>
    <xf numFmtId="0" fontId="15" fillId="7" borderId="18" xfId="0" applyFont="1" applyFill="1" applyBorder="1" applyAlignment="1" applyProtection="1">
      <alignment horizontal="right"/>
      <protection locked="0"/>
    </xf>
    <xf numFmtId="0" fontId="15" fillId="7" borderId="1" xfId="0" applyFont="1" applyFill="1" applyBorder="1" applyAlignment="1" applyProtection="1">
      <alignment horizontal="center"/>
      <protection locked="0"/>
    </xf>
    <xf numFmtId="0" fontId="15" fillId="7" borderId="11" xfId="0" applyFont="1" applyFill="1" applyBorder="1" applyAlignment="1" applyProtection="1">
      <alignment horizontal="left"/>
      <protection locked="0"/>
    </xf>
    <xf numFmtId="0" fontId="15" fillId="7" borderId="19" xfId="0" applyFont="1" applyFill="1" applyBorder="1" applyAlignment="1" applyProtection="1">
      <alignment horizontal="left"/>
      <protection locked="0"/>
    </xf>
    <xf numFmtId="0" fontId="15" fillId="7" borderId="20" xfId="0" applyFont="1" applyFill="1" applyBorder="1" applyAlignment="1" applyProtection="1">
      <alignment horizontal="left"/>
      <protection locked="0"/>
    </xf>
    <xf numFmtId="0" fontId="15" fillId="7" borderId="21" xfId="0" applyFont="1" applyFill="1" applyBorder="1" applyAlignment="1" applyProtection="1">
      <alignment horizontal="left"/>
      <protection locked="0"/>
    </xf>
    <xf numFmtId="0" fontId="15" fillId="7" borderId="22" xfId="0" applyFont="1" applyFill="1" applyBorder="1" applyAlignment="1" applyProtection="1">
      <alignment horizontal="left"/>
      <protection locked="0"/>
    </xf>
    <xf numFmtId="0" fontId="15" fillId="7" borderId="23" xfId="0" applyFont="1" applyFill="1" applyBorder="1" applyAlignment="1" applyProtection="1">
      <alignment horizontal="left"/>
      <protection locked="0"/>
    </xf>
    <xf numFmtId="0" fontId="16" fillId="0" borderId="0" xfId="0" applyFont="1"/>
    <xf numFmtId="0" fontId="16" fillId="0" borderId="0" xfId="0" applyFont="1" applyAlignment="1">
      <alignment horizontal="center"/>
    </xf>
    <xf numFmtId="0" fontId="16" fillId="0" borderId="0" xfId="0" applyFont="1" applyAlignment="1">
      <alignment horizontal="left"/>
    </xf>
    <xf numFmtId="1" fontId="13" fillId="0" borderId="0" xfId="0" applyNumberFormat="1" applyFont="1"/>
    <xf numFmtId="1" fontId="15" fillId="0" borderId="1" xfId="0" applyNumberFormat="1" applyFont="1" applyBorder="1" applyAlignment="1">
      <alignment horizontal="center"/>
    </xf>
    <xf numFmtId="0" fontId="13" fillId="0" borderId="0" xfId="0" applyFont="1" applyAlignment="1">
      <alignment horizontal="left"/>
    </xf>
    <xf numFmtId="1" fontId="13" fillId="8" borderId="14" xfId="0" applyNumberFormat="1" applyFont="1" applyFill="1" applyBorder="1" applyAlignment="1">
      <alignment horizontal="right"/>
    </xf>
    <xf numFmtId="1" fontId="13" fillId="8" borderId="7" xfId="0" applyNumberFormat="1" applyFont="1" applyFill="1" applyBorder="1" applyAlignment="1">
      <alignment horizontal="right"/>
    </xf>
    <xf numFmtId="1" fontId="13" fillId="8" borderId="6" xfId="0" applyNumberFormat="1" applyFont="1" applyFill="1" applyBorder="1" applyAlignment="1">
      <alignment horizontal="right"/>
    </xf>
    <xf numFmtId="1" fontId="13" fillId="8" borderId="9" xfId="0" applyNumberFormat="1" applyFont="1" applyFill="1" applyBorder="1" applyAlignment="1">
      <alignment horizontal="right"/>
    </xf>
    <xf numFmtId="0" fontId="13" fillId="8" borderId="14" xfId="0" applyFont="1" applyFill="1" applyBorder="1" applyAlignment="1">
      <alignment horizontal="center"/>
    </xf>
    <xf numFmtId="0" fontId="13" fillId="0" borderId="3" xfId="0" applyFont="1" applyBorder="1"/>
    <xf numFmtId="0" fontId="15" fillId="0" borderId="24" xfId="0" applyFont="1" applyBorder="1" applyAlignment="1">
      <alignment horizontal="center"/>
    </xf>
    <xf numFmtId="0" fontId="13" fillId="0" borderId="13" xfId="0" applyFont="1" applyBorder="1" applyAlignment="1">
      <alignment horizontal="center"/>
    </xf>
    <xf numFmtId="0" fontId="13" fillId="0" borderId="11" xfId="0" applyFont="1" applyBorder="1"/>
    <xf numFmtId="0" fontId="15" fillId="0" borderId="2" xfId="0" applyFont="1" applyBorder="1" applyAlignment="1">
      <alignment horizontal="center"/>
    </xf>
    <xf numFmtId="0" fontId="13" fillId="0" borderId="1" xfId="0" applyFont="1" applyBorder="1" applyAlignment="1">
      <alignment horizontal="center"/>
    </xf>
    <xf numFmtId="0" fontId="13" fillId="0" borderId="16" xfId="0" applyFont="1" applyBorder="1"/>
    <xf numFmtId="0" fontId="15" fillId="0" borderId="17" xfId="0" applyFont="1" applyBorder="1" applyAlignment="1">
      <alignment horizontal="center"/>
    </xf>
    <xf numFmtId="0" fontId="13" fillId="0" borderId="5" xfId="0" applyFont="1" applyBorder="1" applyAlignment="1">
      <alignment horizontal="center"/>
    </xf>
    <xf numFmtId="0" fontId="13" fillId="0" borderId="10" xfId="0" applyFont="1" applyBorder="1"/>
    <xf numFmtId="0" fontId="15" fillId="0" borderId="25" xfId="0" applyFont="1" applyBorder="1" applyAlignment="1">
      <alignment horizontal="center"/>
    </xf>
    <xf numFmtId="0" fontId="13" fillId="0" borderId="8" xfId="0" applyFont="1" applyBorder="1" applyAlignment="1">
      <alignment horizontal="center"/>
    </xf>
    <xf numFmtId="0" fontId="13" fillId="7" borderId="1" xfId="0" applyFont="1" applyFill="1" applyBorder="1" applyProtection="1">
      <protection locked="0"/>
    </xf>
    <xf numFmtId="9" fontId="13" fillId="7" borderId="1" xfId="0" applyNumberFormat="1" applyFont="1" applyFill="1" applyBorder="1" applyProtection="1">
      <protection locked="0"/>
    </xf>
    <xf numFmtId="0" fontId="13" fillId="7" borderId="1" xfId="0" applyFont="1" applyFill="1" applyBorder="1" applyAlignment="1" applyProtection="1">
      <alignment horizontal="center"/>
      <protection locked="0"/>
    </xf>
    <xf numFmtId="1" fontId="15" fillId="0" borderId="0" xfId="0" applyNumberFormat="1" applyFont="1"/>
    <xf numFmtId="1" fontId="15" fillId="0" borderId="1" xfId="2" applyNumberFormat="1" applyFont="1" applyBorder="1" applyAlignment="1">
      <alignment horizontal="center"/>
    </xf>
    <xf numFmtId="1" fontId="15" fillId="0" borderId="0" xfId="2" applyNumberFormat="1" applyFont="1" applyBorder="1"/>
    <xf numFmtId="0" fontId="13" fillId="0" borderId="3" xfId="0" applyFont="1" applyBorder="1" applyAlignment="1">
      <alignment horizontal="left"/>
    </xf>
    <xf numFmtId="0" fontId="13" fillId="0" borderId="26" xfId="0" applyFont="1" applyBorder="1" applyAlignment="1">
      <alignment horizontal="left"/>
    </xf>
    <xf numFmtId="0" fontId="13" fillId="0" borderId="26" xfId="0" applyFont="1" applyBorder="1" applyAlignment="1">
      <alignment horizontal="center"/>
    </xf>
    <xf numFmtId="0" fontId="13" fillId="0" borderId="27" xfId="0" applyFont="1" applyBorder="1" applyAlignment="1">
      <alignment horizontal="left"/>
    </xf>
    <xf numFmtId="1" fontId="13" fillId="0" borderId="7" xfId="0" applyNumberFormat="1" applyFont="1" applyBorder="1" applyAlignment="1">
      <alignment horizontal="right"/>
    </xf>
    <xf numFmtId="1" fontId="13" fillId="8" borderId="28" xfId="0" applyNumberFormat="1" applyFont="1" applyFill="1" applyBorder="1" applyAlignment="1">
      <alignment horizontal="right"/>
    </xf>
    <xf numFmtId="1" fontId="13" fillId="8" borderId="18" xfId="0" applyNumberFormat="1" applyFont="1" applyFill="1" applyBorder="1" applyAlignment="1">
      <alignment horizontal="right"/>
    </xf>
    <xf numFmtId="1" fontId="13" fillId="7" borderId="7" xfId="0" applyNumberFormat="1" applyFont="1" applyFill="1" applyBorder="1" applyAlignment="1" applyProtection="1">
      <alignment horizontal="right"/>
      <protection locked="0"/>
    </xf>
    <xf numFmtId="1" fontId="13" fillId="7" borderId="9" xfId="0" applyNumberFormat="1" applyFont="1" applyFill="1" applyBorder="1" applyAlignment="1" applyProtection="1">
      <alignment horizontal="right"/>
      <protection locked="0"/>
    </xf>
    <xf numFmtId="0" fontId="15" fillId="0" borderId="0" xfId="0" applyFont="1" applyAlignment="1">
      <alignment horizontal="center"/>
    </xf>
    <xf numFmtId="3" fontId="13" fillId="7" borderId="1" xfId="0" applyNumberFormat="1" applyFont="1" applyFill="1" applyBorder="1" applyAlignment="1" applyProtection="1">
      <alignment horizontal="center"/>
      <protection locked="0"/>
    </xf>
    <xf numFmtId="1" fontId="13" fillId="0" borderId="1" xfId="0" applyNumberFormat="1" applyFont="1" applyBorder="1" applyAlignment="1">
      <alignment horizontal="center"/>
    </xf>
    <xf numFmtId="0" fontId="13" fillId="0" borderId="24" xfId="0" applyFont="1" applyBorder="1" applyAlignment="1">
      <alignment horizontal="center"/>
    </xf>
    <xf numFmtId="164" fontId="15" fillId="0" borderId="1" xfId="0" applyNumberFormat="1" applyFont="1" applyBorder="1" applyAlignment="1">
      <alignment horizontal="center"/>
    </xf>
    <xf numFmtId="0" fontId="15" fillId="0" borderId="1" xfId="0" applyFont="1" applyBorder="1" applyAlignment="1">
      <alignment horizontal="center"/>
    </xf>
    <xf numFmtId="0" fontId="13" fillId="0" borderId="17" xfId="0" applyFont="1" applyBorder="1"/>
    <xf numFmtId="0" fontId="15" fillId="0" borderId="1" xfId="0" quotePrefix="1" applyFont="1" applyBorder="1" applyAlignment="1">
      <alignment horizontal="center"/>
    </xf>
    <xf numFmtId="0" fontId="13" fillId="0" borderId="2" xfId="0" applyFont="1" applyBorder="1"/>
    <xf numFmtId="0" fontId="15" fillId="7" borderId="1" xfId="0" applyFont="1" applyFill="1" applyBorder="1" applyAlignment="1">
      <alignment horizontal="center"/>
    </xf>
    <xf numFmtId="0" fontId="15" fillId="0" borderId="29" xfId="0" applyFont="1" applyBorder="1" applyAlignment="1">
      <alignment horizontal="center"/>
    </xf>
    <xf numFmtId="0" fontId="15" fillId="7" borderId="5" xfId="0" applyFont="1" applyFill="1" applyBorder="1" applyAlignment="1" applyProtection="1">
      <alignment horizontal="center"/>
      <protection locked="0"/>
    </xf>
    <xf numFmtId="0" fontId="17" fillId="0" borderId="0" xfId="0" applyFont="1"/>
    <xf numFmtId="0" fontId="18" fillId="0" borderId="0" xfId="0" applyFont="1"/>
    <xf numFmtId="0" fontId="15" fillId="7" borderId="9" xfId="0" applyFont="1" applyFill="1" applyBorder="1" applyAlignment="1" applyProtection="1">
      <alignment horizontal="right"/>
      <protection locked="0"/>
    </xf>
    <xf numFmtId="1" fontId="15" fillId="7" borderId="7" xfId="0" applyNumberFormat="1" applyFont="1" applyFill="1" applyBorder="1" applyAlignment="1" applyProtection="1">
      <alignment horizontal="right"/>
      <protection locked="0"/>
    </xf>
    <xf numFmtId="0" fontId="15" fillId="0" borderId="0" xfId="1" applyFont="1" applyAlignment="1">
      <alignment vertical="center" wrapText="1"/>
    </xf>
    <xf numFmtId="0" fontId="15" fillId="0" borderId="8" xfId="0" applyFont="1" applyBorder="1" applyAlignment="1">
      <alignment horizontal="center"/>
    </xf>
    <xf numFmtId="0" fontId="20" fillId="0" borderId="0" xfId="0" applyFont="1"/>
    <xf numFmtId="0" fontId="19" fillId="0" borderId="0" xfId="0" applyFont="1"/>
    <xf numFmtId="0" fontId="13" fillId="0" borderId="30" xfId="0" applyFont="1" applyBorder="1" applyAlignment="1">
      <alignment horizontal="center"/>
    </xf>
    <xf numFmtId="0" fontId="24" fillId="0" borderId="0" xfId="0" quotePrefix="1" applyFont="1" applyAlignment="1">
      <alignment horizontal="left" wrapText="1"/>
    </xf>
    <xf numFmtId="0" fontId="24" fillId="0" borderId="0" xfId="0" applyFont="1"/>
    <xf numFmtId="0" fontId="3" fillId="0" borderId="11" xfId="0" applyFont="1" applyBorder="1" applyAlignment="1">
      <alignment horizontal="left"/>
    </xf>
    <xf numFmtId="0" fontId="15" fillId="0" borderId="0" xfId="0" applyFont="1" applyAlignment="1">
      <alignment horizontal="left"/>
    </xf>
    <xf numFmtId="0" fontId="3" fillId="0" borderId="11" xfId="0" quotePrefix="1" applyFont="1" applyBorder="1" applyAlignment="1">
      <alignment horizontal="left"/>
    </xf>
    <xf numFmtId="0" fontId="26" fillId="0" borderId="2" xfId="0" applyFont="1" applyBorder="1"/>
    <xf numFmtId="0" fontId="26" fillId="0" borderId="2" xfId="0" applyFont="1" applyBorder="1" applyAlignment="1">
      <alignment horizontal="left"/>
    </xf>
    <xf numFmtId="0" fontId="26" fillId="0" borderId="0" xfId="0" applyFont="1"/>
    <xf numFmtId="0" fontId="1" fillId="0" borderId="0" xfId="0" applyFont="1"/>
    <xf numFmtId="0" fontId="1" fillId="0" borderId="5" xfId="0" applyFont="1" applyBorder="1" applyAlignment="1">
      <alignment horizontal="center"/>
    </xf>
    <xf numFmtId="0" fontId="1" fillId="0" borderId="1" xfId="0" applyFont="1" applyBorder="1" applyAlignment="1">
      <alignment horizontal="center"/>
    </xf>
    <xf numFmtId="0" fontId="1" fillId="0" borderId="8" xfId="0" applyFont="1" applyBorder="1" applyAlignment="1">
      <alignment horizontal="center"/>
    </xf>
    <xf numFmtId="0" fontId="1" fillId="0" borderId="0" xfId="0" applyFont="1" applyAlignment="1">
      <alignment horizontal="left"/>
    </xf>
    <xf numFmtId="0" fontId="1" fillId="0" borderId="20" xfId="0" applyFont="1" applyBorder="1" applyAlignment="1">
      <alignment horizontal="left"/>
    </xf>
    <xf numFmtId="0" fontId="1" fillId="0" borderId="2" xfId="0" applyFont="1" applyBorder="1" applyAlignment="1">
      <alignment horizontal="left"/>
    </xf>
    <xf numFmtId="0" fontId="1" fillId="0" borderId="1" xfId="0" applyFont="1" applyBorder="1"/>
    <xf numFmtId="0" fontId="1" fillId="0" borderId="0" xfId="0" applyFont="1" applyAlignment="1">
      <alignment horizontal="left" vertical="center"/>
    </xf>
    <xf numFmtId="0" fontId="1" fillId="0" borderId="2" xfId="0" applyFont="1" applyBorder="1"/>
    <xf numFmtId="0" fontId="1" fillId="0" borderId="2" xfId="0" applyFont="1" applyBorder="1" applyAlignment="1">
      <alignment horizontal="left" vertical="center"/>
    </xf>
    <xf numFmtId="0" fontId="1" fillId="3" borderId="1" xfId="0" applyFont="1" applyFill="1" applyBorder="1"/>
    <xf numFmtId="0" fontId="1" fillId="3" borderId="20" xfId="0" applyFont="1" applyFill="1" applyBorder="1"/>
    <xf numFmtId="0" fontId="1" fillId="0" borderId="1" xfId="0" applyFont="1" applyBorder="1" applyAlignment="1">
      <alignment horizontal="left"/>
    </xf>
    <xf numFmtId="0" fontId="15" fillId="0" borderId="0" xfId="0" applyFont="1" applyProtection="1">
      <protection locked="0"/>
    </xf>
    <xf numFmtId="0" fontId="15" fillId="0" borderId="0" xfId="0" applyFont="1" applyAlignment="1">
      <alignment horizontal="left" wrapText="1"/>
    </xf>
    <xf numFmtId="0" fontId="15" fillId="0" borderId="0" xfId="0" applyFont="1"/>
    <xf numFmtId="0" fontId="13" fillId="3" borderId="0" xfId="0" applyFont="1" applyFill="1" applyAlignment="1">
      <alignment horizontal="left" wrapText="1"/>
    </xf>
    <xf numFmtId="0" fontId="13" fillId="3" borderId="0" xfId="0" applyFont="1" applyFill="1" applyAlignment="1">
      <alignment horizontal="left" vertical="top"/>
    </xf>
    <xf numFmtId="0" fontId="13" fillId="0" borderId="0" xfId="0" applyFont="1" applyAlignment="1">
      <alignment horizontal="center"/>
    </xf>
    <xf numFmtId="0" fontId="15" fillId="0" borderId="0" xfId="0" applyFont="1" applyAlignment="1">
      <alignment wrapText="1"/>
    </xf>
    <xf numFmtId="0" fontId="15" fillId="0" borderId="0" xfId="0" applyFont="1" applyAlignment="1">
      <alignment horizontal="left"/>
    </xf>
    <xf numFmtId="0" fontId="14" fillId="7" borderId="0" xfId="0" applyFont="1" applyFill="1" applyAlignment="1">
      <alignment horizontal="left" wrapText="1"/>
    </xf>
    <xf numFmtId="0" fontId="15" fillId="0" borderId="0" xfId="0" quotePrefix="1" applyFont="1" applyAlignment="1">
      <alignment horizontal="left" wrapText="1"/>
    </xf>
    <xf numFmtId="0" fontId="13" fillId="3" borderId="0" xfId="0" applyFont="1" applyFill="1" applyAlignment="1">
      <alignment horizontal="left"/>
    </xf>
    <xf numFmtId="0" fontId="3" fillId="0" borderId="11" xfId="0" applyFont="1" applyBorder="1" applyAlignment="1">
      <alignment horizontal="left"/>
    </xf>
    <xf numFmtId="0" fontId="1" fillId="0" borderId="20" xfId="0" applyFont="1" applyBorder="1" applyAlignment="1">
      <alignment horizontal="left"/>
    </xf>
    <xf numFmtId="0" fontId="1" fillId="0" borderId="11" xfId="0" applyFont="1" applyBorder="1" applyAlignment="1">
      <alignment horizontal="left"/>
    </xf>
    <xf numFmtId="0" fontId="15" fillId="0" borderId="11" xfId="0" applyFont="1" applyBorder="1" applyAlignment="1">
      <alignment horizontal="left"/>
    </xf>
    <xf numFmtId="0" fontId="15" fillId="0" borderId="20" xfId="0" applyFont="1" applyBorder="1" applyAlignment="1">
      <alignment horizontal="left"/>
    </xf>
    <xf numFmtId="0" fontId="13" fillId="0" borderId="31" xfId="0" applyFont="1" applyBorder="1" applyAlignment="1">
      <alignment horizontal="center"/>
    </xf>
    <xf numFmtId="0" fontId="13" fillId="0" borderId="20" xfId="0" applyFont="1" applyBorder="1" applyAlignment="1">
      <alignment horizontal="center"/>
    </xf>
    <xf numFmtId="0" fontId="15" fillId="7" borderId="11" xfId="0" applyFont="1" applyFill="1" applyBorder="1" applyAlignment="1" applyProtection="1">
      <alignment horizontal="left"/>
      <protection locked="0"/>
    </xf>
    <xf numFmtId="0" fontId="15" fillId="7" borderId="19" xfId="0" applyFont="1" applyFill="1" applyBorder="1" applyAlignment="1" applyProtection="1">
      <alignment horizontal="left"/>
      <protection locked="0"/>
    </xf>
    <xf numFmtId="0" fontId="15" fillId="7" borderId="20" xfId="0" applyFont="1" applyFill="1" applyBorder="1" applyAlignment="1" applyProtection="1">
      <alignment horizontal="left"/>
      <protection locked="0"/>
    </xf>
    <xf numFmtId="0" fontId="14" fillId="0" borderId="33" xfId="0" applyFont="1" applyBorder="1" applyAlignment="1">
      <alignment horizontal="left"/>
    </xf>
    <xf numFmtId="0" fontId="14" fillId="0" borderId="34" xfId="0" applyFont="1" applyBorder="1" applyAlignment="1">
      <alignment horizontal="left"/>
    </xf>
    <xf numFmtId="0" fontId="14" fillId="0" borderId="35" xfId="0" applyFont="1" applyBorder="1" applyAlignment="1">
      <alignment horizontal="left"/>
    </xf>
    <xf numFmtId="0" fontId="15" fillId="7" borderId="10" xfId="0" applyFont="1" applyFill="1" applyBorder="1" applyAlignment="1" applyProtection="1">
      <alignment horizontal="left"/>
      <protection locked="0"/>
    </xf>
    <xf numFmtId="0" fontId="15" fillId="7" borderId="38" xfId="0" applyFont="1" applyFill="1" applyBorder="1" applyAlignment="1" applyProtection="1">
      <alignment horizontal="left"/>
      <protection locked="0"/>
    </xf>
    <xf numFmtId="0" fontId="15" fillId="7" borderId="39" xfId="0" applyFont="1" applyFill="1" applyBorder="1" applyAlignment="1" applyProtection="1">
      <alignment horizontal="left"/>
      <protection locked="0"/>
    </xf>
    <xf numFmtId="164" fontId="13" fillId="0" borderId="36" xfId="0" applyNumberFormat="1" applyFont="1" applyBorder="1" applyAlignment="1">
      <alignment horizontal="center"/>
    </xf>
    <xf numFmtId="0" fontId="13" fillId="0" borderId="37" xfId="0" applyFont="1" applyBorder="1" applyAlignment="1">
      <alignment horizontal="center"/>
    </xf>
    <xf numFmtId="0" fontId="13" fillId="0" borderId="36" xfId="0" applyFont="1" applyBorder="1" applyAlignment="1">
      <alignment horizontal="center"/>
    </xf>
    <xf numFmtId="0" fontId="15" fillId="0" borderId="39" xfId="0" applyFont="1" applyBorder="1" applyAlignment="1">
      <alignment horizontal="left"/>
    </xf>
    <xf numFmtId="0" fontId="15" fillId="0" borderId="19" xfId="0" applyFont="1" applyBorder="1" applyAlignment="1" applyProtection="1">
      <alignment horizontal="left"/>
      <protection locked="0"/>
    </xf>
    <xf numFmtId="0" fontId="15" fillId="0" borderId="20" xfId="0" applyFont="1" applyBorder="1" applyAlignment="1" applyProtection="1">
      <alignment horizontal="left"/>
      <protection locked="0"/>
    </xf>
    <xf numFmtId="0" fontId="15" fillId="0" borderId="0" xfId="0" applyFont="1" applyAlignment="1">
      <alignment horizontal="center"/>
    </xf>
    <xf numFmtId="0" fontId="15" fillId="0" borderId="10" xfId="0" applyFont="1" applyBorder="1" applyAlignment="1">
      <alignment horizontal="left"/>
    </xf>
    <xf numFmtId="0" fontId="0" fillId="0" borderId="34" xfId="0" applyBorder="1" applyAlignment="1">
      <alignment horizontal="left"/>
    </xf>
    <xf numFmtId="0" fontId="0" fillId="0" borderId="35" xfId="0" applyBorder="1" applyAlignment="1">
      <alignment horizontal="left"/>
    </xf>
    <xf numFmtId="0" fontId="13" fillId="0" borderId="11" xfId="0" applyFont="1" applyBorder="1" applyAlignment="1">
      <alignment horizontal="left"/>
    </xf>
    <xf numFmtId="0" fontId="0" fillId="0" borderId="20" xfId="0" applyBorder="1" applyAlignment="1">
      <alignment horizontal="left"/>
    </xf>
    <xf numFmtId="0" fontId="13" fillId="0" borderId="2" xfId="0" applyFont="1" applyBorder="1" applyAlignment="1">
      <alignment horizontal="left"/>
    </xf>
    <xf numFmtId="0" fontId="13" fillId="0" borderId="1" xfId="0" applyFont="1" applyBorder="1" applyAlignment="1">
      <alignment horizontal="left"/>
    </xf>
    <xf numFmtId="0" fontId="15" fillId="0" borderId="2" xfId="0" applyFont="1" applyBorder="1" applyAlignment="1">
      <alignment horizontal="left"/>
    </xf>
    <xf numFmtId="0" fontId="15" fillId="0" borderId="1" xfId="0" applyFont="1" applyBorder="1" applyAlignment="1">
      <alignment horizontal="left"/>
    </xf>
    <xf numFmtId="0" fontId="13" fillId="0" borderId="20" xfId="0" applyFont="1" applyBorder="1" applyAlignment="1">
      <alignment horizontal="left"/>
    </xf>
    <xf numFmtId="0" fontId="13" fillId="0" borderId="11" xfId="0" applyFont="1" applyBorder="1"/>
    <xf numFmtId="0" fontId="13" fillId="0" borderId="20" xfId="0" applyFont="1" applyBorder="1"/>
    <xf numFmtId="0" fontId="13" fillId="0" borderId="0" xfId="0" applyFont="1" applyAlignment="1">
      <alignment horizontal="left"/>
    </xf>
    <xf numFmtId="0" fontId="13" fillId="0" borderId="0" xfId="0" applyFont="1" applyAlignment="1" applyProtection="1">
      <alignment horizontal="left"/>
      <protection locked="0"/>
    </xf>
    <xf numFmtId="0" fontId="13" fillId="0" borderId="32" xfId="0" applyFont="1" applyBorder="1" applyAlignment="1" applyProtection="1">
      <alignment horizontal="left"/>
      <protection locked="0"/>
    </xf>
    <xf numFmtId="0" fontId="13" fillId="0" borderId="32" xfId="0" applyFont="1" applyBorder="1" applyAlignment="1">
      <alignment horizontal="left"/>
    </xf>
    <xf numFmtId="9" fontId="15" fillId="0" borderId="0" xfId="0" applyNumberFormat="1" applyFont="1" applyAlignment="1">
      <alignment horizontal="left"/>
    </xf>
    <xf numFmtId="0" fontId="15" fillId="0" borderId="32" xfId="0" applyFont="1" applyBorder="1" applyAlignment="1">
      <alignment horizontal="left"/>
    </xf>
    <xf numFmtId="0" fontId="13" fillId="5" borderId="0" xfId="0" applyFont="1" applyFill="1" applyAlignment="1">
      <alignment horizontal="left"/>
    </xf>
    <xf numFmtId="0" fontId="13" fillId="0" borderId="31" xfId="0" applyFont="1" applyBorder="1" applyAlignment="1">
      <alignment horizontal="left"/>
    </xf>
    <xf numFmtId="0" fontId="13" fillId="0" borderId="11" xfId="0" quotePrefix="1" applyFont="1" applyBorder="1" applyAlignment="1">
      <alignment horizontal="left"/>
    </xf>
    <xf numFmtId="0" fontId="13" fillId="7" borderId="31" xfId="0" applyFont="1" applyFill="1" applyBorder="1" applyAlignment="1" applyProtection="1">
      <alignment horizontal="left"/>
      <protection locked="0"/>
    </xf>
    <xf numFmtId="0" fontId="13" fillId="7" borderId="20" xfId="0" applyFont="1" applyFill="1" applyBorder="1" applyAlignment="1" applyProtection="1">
      <alignment horizontal="left"/>
      <protection locked="0"/>
    </xf>
    <xf numFmtId="0" fontId="13" fillId="9" borderId="31" xfId="0" applyFont="1" applyFill="1" applyBorder="1" applyAlignment="1">
      <alignment horizontal="center"/>
    </xf>
    <xf numFmtId="0" fontId="13" fillId="9" borderId="20" xfId="0" applyFont="1" applyFill="1" applyBorder="1" applyAlignment="1">
      <alignment horizontal="center"/>
    </xf>
    <xf numFmtId="0" fontId="13" fillId="4" borderId="0" xfId="0" applyFont="1" applyFill="1" applyAlignment="1">
      <alignment horizontal="left"/>
    </xf>
    <xf numFmtId="0" fontId="13" fillId="0" borderId="33" xfId="0" applyFont="1" applyBorder="1" applyAlignment="1">
      <alignment horizontal="left"/>
    </xf>
    <xf numFmtId="0" fontId="13" fillId="0" borderId="35" xfId="0" applyFont="1" applyBorder="1" applyAlignment="1">
      <alignment horizontal="left"/>
    </xf>
    <xf numFmtId="0" fontId="25" fillId="0" borderId="0" xfId="0" applyFont="1" applyAlignment="1">
      <alignment horizontal="left"/>
    </xf>
    <xf numFmtId="0" fontId="15" fillId="0" borderId="39" xfId="0" applyFont="1" applyBorder="1" applyAlignment="1" applyProtection="1">
      <alignment horizontal="left"/>
      <protection locked="0"/>
    </xf>
    <xf numFmtId="0" fontId="15" fillId="7" borderId="11" xfId="0" applyFont="1" applyFill="1" applyBorder="1" applyAlignment="1" applyProtection="1">
      <alignment horizontal="center"/>
      <protection locked="0"/>
    </xf>
    <xf numFmtId="0" fontId="15" fillId="7" borderId="19" xfId="0" applyFont="1" applyFill="1" applyBorder="1" applyAlignment="1" applyProtection="1">
      <alignment horizontal="center"/>
      <protection locked="0"/>
    </xf>
    <xf numFmtId="0" fontId="15" fillId="7" borderId="20" xfId="0" applyFont="1" applyFill="1" applyBorder="1" applyAlignment="1" applyProtection="1">
      <alignment horizontal="center"/>
      <protection locked="0"/>
    </xf>
  </cellXfs>
  <cellStyles count="3">
    <cellStyle name="Normal" xfId="0" builtinId="0"/>
    <cellStyle name="Normal_3 liste med" xfId="1" xr:uid="{CE3ADCC8-3861-44D5-B64E-37BF0432FBA9}"/>
    <cellStyle name="Percent" xfId="2" builtinId="5"/>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AFD2-6337-4AD7-9A8B-FC3731D36BE7}">
  <sheetPr>
    <tabColor indexed="51"/>
  </sheetPr>
  <dimension ref="A1:M32"/>
  <sheetViews>
    <sheetView tabSelected="1" zoomScaleNormal="100" workbookViewId="0"/>
  </sheetViews>
  <sheetFormatPr defaultColWidth="11.453125" defaultRowHeight="15.5" x14ac:dyDescent="0.35"/>
  <cols>
    <col min="1" max="1" width="6.453125" style="109" customWidth="1"/>
    <col min="2" max="6" width="11.453125" style="109"/>
    <col min="7" max="7" width="20.453125" style="109" customWidth="1"/>
    <col min="8" max="8" width="10.453125" style="109" customWidth="1"/>
    <col min="9" max="16384" width="11.453125" style="109"/>
  </cols>
  <sheetData>
    <row r="1" spans="1:13" s="110" customFormat="1" x14ac:dyDescent="0.35">
      <c r="A1" s="58" t="s">
        <v>189</v>
      </c>
      <c r="B1" s="58"/>
      <c r="C1" s="58"/>
      <c r="D1" s="58"/>
      <c r="E1" s="58"/>
      <c r="F1" s="58"/>
      <c r="G1" s="58"/>
      <c r="H1" s="58"/>
      <c r="I1" s="41"/>
      <c r="J1" s="41"/>
      <c r="K1" s="41"/>
      <c r="L1" s="41"/>
      <c r="M1" s="41"/>
    </row>
    <row r="2" spans="1:13" s="110" customFormat="1" x14ac:dyDescent="0.35">
      <c r="A2" s="139"/>
      <c r="B2" s="139"/>
      <c r="C2" s="139"/>
      <c r="D2" s="139"/>
      <c r="E2" s="139"/>
      <c r="F2" s="139"/>
      <c r="G2" s="139"/>
      <c r="H2" s="139"/>
      <c r="I2" s="41"/>
      <c r="J2" s="41"/>
      <c r="K2" s="41"/>
      <c r="L2" s="41"/>
      <c r="M2" s="41"/>
    </row>
    <row r="3" spans="1:13" s="110" customFormat="1" ht="16.5" customHeight="1" x14ac:dyDescent="0.35">
      <c r="A3" s="138" t="s">
        <v>0</v>
      </c>
      <c r="B3" s="138"/>
      <c r="C3" s="138"/>
      <c r="D3" s="138"/>
      <c r="E3" s="138"/>
      <c r="F3" s="138"/>
      <c r="G3" s="138"/>
      <c r="H3" s="138"/>
      <c r="I3" s="138"/>
      <c r="J3" s="138"/>
      <c r="K3" s="138"/>
      <c r="L3" s="138"/>
      <c r="M3" s="138"/>
    </row>
    <row r="4" spans="1:13" ht="35.25" customHeight="1" x14ac:dyDescent="0.35">
      <c r="A4" s="142" t="s">
        <v>1</v>
      </c>
      <c r="B4" s="135"/>
      <c r="C4" s="135"/>
      <c r="D4" s="135"/>
      <c r="E4" s="135"/>
      <c r="F4" s="135"/>
      <c r="G4" s="135"/>
      <c r="H4" s="135"/>
      <c r="I4" s="42"/>
      <c r="J4" s="42"/>
      <c r="K4" s="42"/>
      <c r="L4" s="42"/>
      <c r="M4" s="42"/>
    </row>
    <row r="5" spans="1:13" ht="14.25" customHeight="1" x14ac:dyDescent="0.35">
      <c r="A5" s="42"/>
      <c r="B5" s="42"/>
      <c r="C5" s="42"/>
      <c r="D5" s="42"/>
      <c r="E5" s="42"/>
      <c r="F5" s="42"/>
      <c r="G5" s="42"/>
      <c r="H5" s="42"/>
      <c r="I5" s="42"/>
      <c r="J5" s="42"/>
      <c r="K5" s="42"/>
      <c r="L5" s="42"/>
      <c r="M5" s="42"/>
    </row>
    <row r="6" spans="1:13" x14ac:dyDescent="0.35">
      <c r="A6" s="144" t="s">
        <v>2</v>
      </c>
      <c r="B6" s="144"/>
      <c r="C6" s="144"/>
      <c r="D6" s="144"/>
      <c r="E6" s="144"/>
      <c r="F6" s="144"/>
      <c r="G6" s="144"/>
      <c r="H6" s="144"/>
      <c r="I6" s="42"/>
      <c r="J6" s="42"/>
      <c r="K6" s="42"/>
      <c r="L6" s="42"/>
      <c r="M6" s="42"/>
    </row>
    <row r="7" spans="1:13" ht="50.25" customHeight="1" x14ac:dyDescent="0.35">
      <c r="A7" s="140" t="s">
        <v>3</v>
      </c>
      <c r="B7" s="140"/>
      <c r="C7" s="140"/>
      <c r="D7" s="140"/>
      <c r="E7" s="140"/>
      <c r="F7" s="140"/>
      <c r="G7" s="140"/>
      <c r="H7" s="140"/>
      <c r="I7" s="42"/>
      <c r="J7" s="42"/>
      <c r="K7" s="42"/>
      <c r="L7" s="42"/>
      <c r="M7" s="42"/>
    </row>
    <row r="8" spans="1:13" ht="29.25" customHeight="1" x14ac:dyDescent="0.35">
      <c r="A8" s="135" t="s">
        <v>4</v>
      </c>
      <c r="B8" s="143"/>
      <c r="C8" s="143"/>
      <c r="D8" s="143"/>
      <c r="E8" s="143"/>
      <c r="F8" s="143"/>
      <c r="G8" s="143"/>
      <c r="H8" s="143"/>
      <c r="I8" s="42"/>
      <c r="J8" s="42"/>
      <c r="K8" s="42"/>
      <c r="L8" s="42"/>
      <c r="M8" s="42"/>
    </row>
    <row r="9" spans="1:13" ht="18" customHeight="1" x14ac:dyDescent="0.35">
      <c r="A9" s="135" t="s">
        <v>5</v>
      </c>
      <c r="B9" s="135"/>
      <c r="C9" s="135"/>
      <c r="D9" s="135"/>
      <c r="E9" s="135"/>
      <c r="F9" s="135"/>
      <c r="G9" s="135"/>
      <c r="H9" s="135"/>
      <c r="I9" s="42"/>
      <c r="J9" s="42"/>
      <c r="K9" s="42"/>
      <c r="L9" s="42"/>
      <c r="M9" s="42"/>
    </row>
    <row r="10" spans="1:13" x14ac:dyDescent="0.35">
      <c r="A10" s="141" t="s">
        <v>6</v>
      </c>
      <c r="B10" s="141"/>
      <c r="C10" s="141"/>
      <c r="D10" s="141"/>
      <c r="E10" s="141"/>
      <c r="F10" s="141"/>
      <c r="G10" s="141"/>
      <c r="H10" s="42"/>
      <c r="I10" s="42"/>
      <c r="J10" s="42"/>
      <c r="K10" s="42"/>
      <c r="L10" s="42"/>
      <c r="M10" s="42"/>
    </row>
    <row r="11" spans="1:13" x14ac:dyDescent="0.35">
      <c r="A11" s="42" t="s">
        <v>7</v>
      </c>
      <c r="B11" s="42"/>
      <c r="C11" s="42"/>
      <c r="D11" s="42"/>
      <c r="E11" s="42"/>
      <c r="F11" s="42"/>
      <c r="G11" s="42"/>
      <c r="H11" s="42"/>
      <c r="I11" s="42"/>
      <c r="J11" s="42"/>
      <c r="K11" s="42"/>
      <c r="L11" s="42"/>
      <c r="M11" s="42"/>
    </row>
    <row r="12" spans="1:13" ht="7.5" customHeight="1" x14ac:dyDescent="0.35">
      <c r="A12" s="42"/>
      <c r="B12" s="42"/>
      <c r="C12" s="42"/>
      <c r="D12" s="42"/>
      <c r="E12" s="42"/>
      <c r="F12" s="42"/>
      <c r="G12" s="42"/>
      <c r="H12" s="42"/>
      <c r="I12" s="42"/>
      <c r="J12" s="42"/>
      <c r="K12" s="42"/>
      <c r="L12" s="42"/>
      <c r="M12" s="42"/>
    </row>
    <row r="13" spans="1:13" x14ac:dyDescent="0.35">
      <c r="A13" s="41" t="s">
        <v>8</v>
      </c>
      <c r="B13" s="41"/>
      <c r="C13" s="41"/>
      <c r="D13" s="41"/>
      <c r="E13" s="42"/>
      <c r="F13" s="42"/>
      <c r="G13" s="42"/>
      <c r="H13" s="42"/>
      <c r="I13" s="42"/>
      <c r="J13" s="42"/>
      <c r="K13" s="42"/>
      <c r="L13" s="42"/>
      <c r="M13" s="42"/>
    </row>
    <row r="14" spans="1:13" x14ac:dyDescent="0.35">
      <c r="A14" s="42"/>
      <c r="B14" s="141" t="s">
        <v>9</v>
      </c>
      <c r="C14" s="141"/>
      <c r="D14" s="141"/>
      <c r="E14" s="141"/>
      <c r="F14" s="141"/>
      <c r="G14" s="141"/>
      <c r="H14" s="141"/>
      <c r="I14" s="42"/>
      <c r="J14" s="42"/>
      <c r="K14" s="42"/>
      <c r="L14" s="42"/>
      <c r="M14" s="42"/>
    </row>
    <row r="15" spans="1:13" x14ac:dyDescent="0.35">
      <c r="A15" s="42"/>
      <c r="B15" s="141" t="s">
        <v>10</v>
      </c>
      <c r="C15" s="141"/>
      <c r="D15" s="141"/>
      <c r="E15" s="141"/>
      <c r="F15" s="141"/>
      <c r="G15" s="141"/>
      <c r="H15" s="141"/>
      <c r="I15" s="42"/>
      <c r="J15" s="42"/>
      <c r="K15" s="42"/>
      <c r="L15" s="42"/>
      <c r="M15" s="42"/>
    </row>
    <row r="16" spans="1:13" x14ac:dyDescent="0.35">
      <c r="A16" s="42"/>
      <c r="B16" s="42" t="s">
        <v>11</v>
      </c>
      <c r="C16" s="42"/>
      <c r="D16" s="42"/>
      <c r="E16" s="42"/>
      <c r="F16" s="42"/>
      <c r="G16" s="42"/>
      <c r="H16" s="42"/>
      <c r="I16" s="42"/>
      <c r="J16" s="42"/>
      <c r="K16" s="42"/>
      <c r="L16" s="42"/>
      <c r="M16" s="42"/>
    </row>
    <row r="17" spans="1:8" ht="16.5" customHeight="1" x14ac:dyDescent="0.35">
      <c r="A17" s="42"/>
      <c r="B17" s="42" t="s">
        <v>12</v>
      </c>
      <c r="C17" s="42"/>
      <c r="D17" s="42"/>
      <c r="E17" s="42"/>
      <c r="F17" s="42"/>
      <c r="G17" s="42"/>
      <c r="H17" s="42"/>
    </row>
    <row r="18" spans="1:8" ht="17.25" customHeight="1" x14ac:dyDescent="0.35">
      <c r="A18" s="42"/>
      <c r="B18" s="42" t="s">
        <v>13</v>
      </c>
      <c r="C18" s="42"/>
      <c r="D18" s="42"/>
      <c r="E18" s="42"/>
      <c r="F18" s="42"/>
      <c r="G18" s="42"/>
      <c r="H18" s="42"/>
    </row>
    <row r="19" spans="1:8" ht="18" customHeight="1" x14ac:dyDescent="0.35">
      <c r="A19" s="42"/>
      <c r="B19" s="42" t="s">
        <v>14</v>
      </c>
      <c r="C19" s="42"/>
      <c r="D19" s="42"/>
      <c r="E19" s="42"/>
      <c r="F19" s="42"/>
      <c r="G19" s="42"/>
      <c r="H19" s="42"/>
    </row>
    <row r="20" spans="1:8" ht="19.5" customHeight="1" x14ac:dyDescent="0.35">
      <c r="A20" s="42"/>
      <c r="B20" s="140" t="s">
        <v>15</v>
      </c>
      <c r="C20" s="140"/>
      <c r="D20" s="140"/>
      <c r="E20" s="140"/>
      <c r="F20" s="140"/>
      <c r="G20" s="140"/>
      <c r="H20" s="140"/>
    </row>
    <row r="21" spans="1:8" ht="19.5" customHeight="1" x14ac:dyDescent="0.35">
      <c r="A21" s="135" t="s">
        <v>16</v>
      </c>
      <c r="B21" s="135"/>
      <c r="C21" s="135"/>
      <c r="D21" s="135"/>
      <c r="E21" s="135"/>
      <c r="F21" s="135"/>
      <c r="G21" s="135"/>
      <c r="H21" s="135"/>
    </row>
    <row r="22" spans="1:8" ht="15" customHeight="1" x14ac:dyDescent="0.35">
      <c r="A22" s="135" t="s">
        <v>17</v>
      </c>
      <c r="B22" s="135"/>
      <c r="C22" s="135"/>
      <c r="D22" s="135"/>
      <c r="E22" s="135"/>
      <c r="F22" s="135"/>
      <c r="G22" s="135"/>
      <c r="H22" s="135"/>
    </row>
    <row r="23" spans="1:8" ht="16.5" hidden="1" customHeight="1" x14ac:dyDescent="0.35">
      <c r="A23" s="136"/>
      <c r="B23" s="136"/>
      <c r="C23" s="136"/>
      <c r="D23" s="136"/>
      <c r="E23" s="136"/>
      <c r="F23" s="136"/>
      <c r="G23" s="136"/>
      <c r="H23" s="136"/>
    </row>
    <row r="24" spans="1:8" ht="21.75" hidden="1" customHeight="1" x14ac:dyDescent="0.35">
      <c r="A24" s="136"/>
      <c r="B24" s="136"/>
      <c r="C24" s="136"/>
      <c r="D24" s="136"/>
      <c r="E24" s="136"/>
      <c r="F24" s="136"/>
      <c r="G24" s="136"/>
      <c r="H24" s="136"/>
    </row>
    <row r="25" spans="1:8" ht="18.75" customHeight="1" x14ac:dyDescent="0.35">
      <c r="A25" s="112"/>
      <c r="B25" s="113"/>
      <c r="C25" s="113"/>
      <c r="D25" s="113"/>
      <c r="E25" s="113"/>
      <c r="F25" s="113"/>
      <c r="G25" s="113"/>
      <c r="H25" s="113"/>
    </row>
    <row r="26" spans="1:8" ht="16.5" customHeight="1" x14ac:dyDescent="0.35">
      <c r="A26" s="137" t="s">
        <v>18</v>
      </c>
      <c r="B26" s="137"/>
      <c r="C26" s="137"/>
      <c r="D26" s="137"/>
      <c r="E26" s="137"/>
      <c r="F26" s="137"/>
      <c r="G26" s="137"/>
      <c r="H26" s="137"/>
    </row>
    <row r="27" spans="1:8" x14ac:dyDescent="0.35">
      <c r="A27" s="42" t="s">
        <v>19</v>
      </c>
      <c r="B27" s="42"/>
      <c r="C27" s="42"/>
      <c r="D27" s="42"/>
      <c r="E27" s="42"/>
      <c r="F27" s="42"/>
      <c r="G27" s="42"/>
      <c r="H27" s="42"/>
    </row>
    <row r="28" spans="1:8" ht="15" customHeight="1" x14ac:dyDescent="0.35">
      <c r="A28" s="135" t="s">
        <v>20</v>
      </c>
      <c r="B28" s="135"/>
      <c r="C28" s="135"/>
      <c r="D28" s="135"/>
      <c r="E28" s="135"/>
      <c r="F28" s="135"/>
      <c r="G28" s="135"/>
      <c r="H28" s="135"/>
    </row>
    <row r="29" spans="1:8" ht="14.25" customHeight="1" x14ac:dyDescent="0.35">
      <c r="A29" s="41" t="s">
        <v>21</v>
      </c>
      <c r="B29" s="42"/>
      <c r="C29" s="42"/>
      <c r="D29" s="42"/>
      <c r="E29" s="42"/>
      <c r="F29" s="42"/>
      <c r="G29" s="42"/>
      <c r="H29" s="42"/>
    </row>
    <row r="30" spans="1:8" ht="14.25" customHeight="1" x14ac:dyDescent="0.35">
      <c r="A30" s="42"/>
      <c r="B30" s="135" t="s">
        <v>22</v>
      </c>
      <c r="C30" s="135"/>
      <c r="D30" s="135"/>
      <c r="E30" s="135"/>
      <c r="F30" s="135"/>
      <c r="G30" s="135"/>
      <c r="H30" s="135"/>
    </row>
    <row r="31" spans="1:8" x14ac:dyDescent="0.35">
      <c r="A31" s="42"/>
      <c r="B31" s="115" t="s">
        <v>23</v>
      </c>
      <c r="C31" s="115"/>
      <c r="D31" s="115"/>
      <c r="E31" s="115"/>
      <c r="F31" s="115"/>
      <c r="G31" s="115"/>
      <c r="H31" s="115"/>
    </row>
    <row r="32" spans="1:8" ht="12.75" customHeight="1" x14ac:dyDescent="0.35">
      <c r="A32" s="42"/>
      <c r="B32" s="42"/>
      <c r="C32" s="42"/>
      <c r="D32" s="42"/>
      <c r="E32" s="42"/>
      <c r="F32" s="42"/>
      <c r="G32" s="42"/>
      <c r="H32" s="42"/>
    </row>
  </sheetData>
  <mergeCells count="16">
    <mergeCell ref="A2:H2"/>
    <mergeCell ref="B20:H20"/>
    <mergeCell ref="A21:H21"/>
    <mergeCell ref="B15:H15"/>
    <mergeCell ref="A4:H4"/>
    <mergeCell ref="A7:H7"/>
    <mergeCell ref="A9:H9"/>
    <mergeCell ref="B14:H14"/>
    <mergeCell ref="A10:G10"/>
    <mergeCell ref="A8:H8"/>
    <mergeCell ref="A6:H6"/>
    <mergeCell ref="A22:H24"/>
    <mergeCell ref="B30:H30"/>
    <mergeCell ref="A28:H28"/>
    <mergeCell ref="A26:H26"/>
    <mergeCell ref="A3:M3"/>
  </mergeCells>
  <phoneticPr fontId="12" type="noConversion"/>
  <pageMargins left="0.3" right="0.23" top="1.1499999999999999" bottom="1" header="0.4921259845" footer="0.4921259845"/>
  <pageSetup paperSize="9" orientation="portrait" r:id="rId1"/>
  <headerFooter alignWithMargins="0">
    <oddHeader>&amp;F</oddHead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69DA6-04FB-4F15-8886-36F5C6568A08}">
  <sheetPr>
    <tabColor indexed="50"/>
  </sheetPr>
  <dimension ref="A1:F80"/>
  <sheetViews>
    <sheetView topLeftCell="A59" zoomScaleNormal="100" workbookViewId="0">
      <selection activeCell="A84" sqref="A84"/>
    </sheetView>
  </sheetViews>
  <sheetFormatPr defaultColWidth="11.453125" defaultRowHeight="12.5" x14ac:dyDescent="0.25"/>
  <cols>
    <col min="1" max="1" width="61" style="1" customWidth="1"/>
    <col min="2" max="2" width="15.453125" style="1" hidden="1" customWidth="1"/>
    <col min="3" max="3" width="35.90625" style="1" customWidth="1"/>
    <col min="4" max="6" width="11.453125" style="1"/>
  </cols>
  <sheetData>
    <row r="1" spans="1:4" ht="19.5" customHeight="1" x14ac:dyDescent="0.3">
      <c r="A1" s="22" t="s">
        <v>24</v>
      </c>
      <c r="B1" s="23"/>
      <c r="C1" s="120"/>
      <c r="D1" s="120"/>
    </row>
    <row r="2" spans="1:4" ht="6.75" customHeight="1" thickBot="1" x14ac:dyDescent="0.3">
      <c r="A2" s="120"/>
      <c r="B2" s="120"/>
      <c r="C2" s="120"/>
      <c r="D2" s="120"/>
    </row>
    <row r="3" spans="1:4" ht="13" x14ac:dyDescent="0.3">
      <c r="A3" s="3" t="s">
        <v>25</v>
      </c>
      <c r="B3" s="27" t="s">
        <v>26</v>
      </c>
      <c r="C3" s="28" t="s">
        <v>27</v>
      </c>
      <c r="D3" s="120"/>
    </row>
    <row r="4" spans="1:4" ht="13.5" thickBot="1" x14ac:dyDescent="0.35">
      <c r="A4" s="4"/>
      <c r="B4" s="26" t="s">
        <v>28</v>
      </c>
      <c r="C4" s="29" t="s">
        <v>29</v>
      </c>
      <c r="D4" s="120"/>
    </row>
    <row r="5" spans="1:4" ht="13" x14ac:dyDescent="0.3">
      <c r="A5" s="38" t="s">
        <v>30</v>
      </c>
      <c r="B5" s="121">
        <v>30</v>
      </c>
      <c r="C5" s="5">
        <v>150</v>
      </c>
      <c r="D5" s="120"/>
    </row>
    <row r="6" spans="1:4" ht="13" x14ac:dyDescent="0.3">
      <c r="A6" s="38" t="s">
        <v>31</v>
      </c>
      <c r="B6" s="121"/>
      <c r="C6" s="5">
        <v>100</v>
      </c>
      <c r="D6" s="120"/>
    </row>
    <row r="7" spans="1:4" ht="13" x14ac:dyDescent="0.3">
      <c r="A7" s="21" t="s">
        <v>32</v>
      </c>
      <c r="B7" s="122">
        <v>15</v>
      </c>
      <c r="C7" s="7">
        <f>B7*10</f>
        <v>150</v>
      </c>
      <c r="D7" s="120"/>
    </row>
    <row r="8" spans="1:4" ht="13" x14ac:dyDescent="0.3">
      <c r="A8" s="21" t="s">
        <v>33</v>
      </c>
      <c r="B8" s="122">
        <v>2</v>
      </c>
      <c r="C8" s="14">
        <v>20</v>
      </c>
      <c r="D8" s="120"/>
    </row>
    <row r="9" spans="1:4" ht="13" x14ac:dyDescent="0.3">
      <c r="A9" s="21" t="s">
        <v>34</v>
      </c>
      <c r="B9" s="122">
        <v>4</v>
      </c>
      <c r="C9" s="7">
        <f>B9*10</f>
        <v>40</v>
      </c>
      <c r="D9" s="120"/>
    </row>
    <row r="10" spans="1:4" ht="13" x14ac:dyDescent="0.3">
      <c r="A10" s="21" t="s">
        <v>35</v>
      </c>
      <c r="B10" s="122">
        <v>1</v>
      </c>
      <c r="C10" s="7">
        <f>B10*10</f>
        <v>10</v>
      </c>
      <c r="D10" s="120"/>
    </row>
    <row r="11" spans="1:4" ht="13" x14ac:dyDescent="0.3">
      <c r="A11" s="21" t="s">
        <v>36</v>
      </c>
      <c r="B11" s="122" t="s">
        <v>37</v>
      </c>
      <c r="C11" s="7">
        <v>5</v>
      </c>
      <c r="D11" s="120"/>
    </row>
    <row r="12" spans="1:4" ht="13.5" thickBot="1" x14ac:dyDescent="0.35">
      <c r="A12" s="11" t="s">
        <v>38</v>
      </c>
      <c r="B12" s="123">
        <v>4</v>
      </c>
      <c r="C12" s="8">
        <f>B12*10</f>
        <v>40</v>
      </c>
      <c r="D12" s="120"/>
    </row>
    <row r="13" spans="1:4" x14ac:dyDescent="0.25">
      <c r="A13" s="25"/>
      <c r="B13" s="120"/>
      <c r="C13" s="124"/>
      <c r="D13" s="120"/>
    </row>
    <row r="14" spans="1:4" ht="19.5" customHeight="1" x14ac:dyDescent="0.3">
      <c r="A14" s="24" t="s">
        <v>39</v>
      </c>
      <c r="B14" s="9"/>
      <c r="C14" s="9"/>
      <c r="D14" s="9"/>
    </row>
    <row r="15" spans="1:4" ht="4.5" customHeight="1" thickBot="1" x14ac:dyDescent="0.3">
      <c r="A15" s="10"/>
      <c r="B15" s="10"/>
      <c r="C15" s="10"/>
      <c r="D15" s="10"/>
    </row>
    <row r="16" spans="1:4" ht="15" customHeight="1" x14ac:dyDescent="0.3">
      <c r="A16" s="43" t="s">
        <v>25</v>
      </c>
      <c r="B16" s="33" t="s">
        <v>26</v>
      </c>
      <c r="C16" s="31" t="s">
        <v>27</v>
      </c>
      <c r="D16" s="120"/>
    </row>
    <row r="17" spans="1:6" ht="13.5" thickBot="1" x14ac:dyDescent="0.35">
      <c r="A17" s="30"/>
      <c r="B17" s="34" t="s">
        <v>28</v>
      </c>
      <c r="C17" s="32" t="s">
        <v>40</v>
      </c>
      <c r="D17" s="120"/>
      <c r="E17" s="120"/>
      <c r="F17" s="120"/>
    </row>
    <row r="18" spans="1:6" ht="13" x14ac:dyDescent="0.3">
      <c r="A18" s="39" t="s">
        <v>41</v>
      </c>
      <c r="B18" s="35">
        <v>30</v>
      </c>
      <c r="C18" s="37">
        <v>200</v>
      </c>
      <c r="D18" s="120"/>
      <c r="E18" s="120"/>
      <c r="F18" s="120"/>
    </row>
    <row r="19" spans="1:6" ht="13" x14ac:dyDescent="0.3">
      <c r="A19" s="39" t="s">
        <v>42</v>
      </c>
      <c r="B19" s="35"/>
      <c r="C19" s="37">
        <v>4</v>
      </c>
      <c r="D19" s="120"/>
      <c r="E19" s="120"/>
      <c r="F19" s="120"/>
    </row>
    <row r="20" spans="1:6" s="16" customFormat="1" ht="13" x14ac:dyDescent="0.3">
      <c r="A20" s="12" t="s">
        <v>43</v>
      </c>
      <c r="B20" s="36">
        <v>14</v>
      </c>
      <c r="C20" s="14">
        <v>750</v>
      </c>
      <c r="D20" s="120"/>
      <c r="E20" s="120"/>
      <c r="F20" s="15"/>
    </row>
    <row r="21" spans="1:6" s="16" customFormat="1" ht="13" x14ac:dyDescent="0.3">
      <c r="A21" s="116" t="s">
        <v>44</v>
      </c>
      <c r="B21" s="36"/>
      <c r="C21" s="14">
        <v>2</v>
      </c>
      <c r="D21" s="120"/>
      <c r="E21" s="120"/>
      <c r="F21" s="15"/>
    </row>
    <row r="22" spans="1:6" ht="13" x14ac:dyDescent="0.3">
      <c r="A22" s="21" t="s">
        <v>36</v>
      </c>
      <c r="B22" s="36">
        <v>1</v>
      </c>
      <c r="C22" s="14">
        <v>10</v>
      </c>
      <c r="D22" s="120"/>
      <c r="E22" s="120"/>
      <c r="F22" s="120"/>
    </row>
    <row r="23" spans="1:6" ht="13" x14ac:dyDescent="0.3">
      <c r="A23" s="21" t="s">
        <v>32</v>
      </c>
      <c r="B23" s="36">
        <v>20</v>
      </c>
      <c r="C23" s="14">
        <v>300</v>
      </c>
      <c r="D23" s="120"/>
      <c r="E23" s="120"/>
      <c r="F23" s="120"/>
    </row>
    <row r="24" spans="1:6" ht="13" x14ac:dyDescent="0.3">
      <c r="A24" s="21" t="s">
        <v>45</v>
      </c>
      <c r="B24" s="36">
        <v>36</v>
      </c>
      <c r="C24" s="14">
        <v>300</v>
      </c>
      <c r="D24" s="120"/>
      <c r="E24" s="120"/>
      <c r="F24" s="120"/>
    </row>
    <row r="25" spans="1:6" ht="13" x14ac:dyDescent="0.3">
      <c r="A25" s="145" t="s">
        <v>46</v>
      </c>
      <c r="B25" s="146"/>
      <c r="C25" s="14">
        <v>2</v>
      </c>
      <c r="D25" s="120"/>
      <c r="E25" s="120"/>
      <c r="F25" s="120"/>
    </row>
    <row r="26" spans="1:6" ht="13" x14ac:dyDescent="0.3">
      <c r="A26" s="114" t="s">
        <v>47</v>
      </c>
      <c r="B26" s="125"/>
      <c r="C26" s="14">
        <v>20</v>
      </c>
      <c r="D26" s="120"/>
      <c r="E26" s="120"/>
      <c r="F26" s="120"/>
    </row>
    <row r="27" spans="1:6" ht="13" x14ac:dyDescent="0.3">
      <c r="A27" s="21" t="s">
        <v>33</v>
      </c>
      <c r="B27" s="36">
        <v>1</v>
      </c>
      <c r="C27" s="14">
        <v>50</v>
      </c>
      <c r="D27" s="120"/>
      <c r="E27" s="120"/>
      <c r="F27" s="120"/>
    </row>
    <row r="28" spans="1:6" ht="13" x14ac:dyDescent="0.3">
      <c r="A28" s="21" t="s">
        <v>48</v>
      </c>
      <c r="B28" s="36">
        <v>4</v>
      </c>
      <c r="C28" s="14">
        <v>80</v>
      </c>
      <c r="D28" s="120"/>
      <c r="E28" s="120"/>
      <c r="F28" s="120"/>
    </row>
    <row r="29" spans="1:6" ht="13" x14ac:dyDescent="0.3">
      <c r="A29" s="6" t="s">
        <v>49</v>
      </c>
      <c r="B29" s="36">
        <v>1</v>
      </c>
      <c r="C29" s="14">
        <v>60</v>
      </c>
      <c r="D29" s="120"/>
      <c r="E29" s="120"/>
      <c r="F29" s="120"/>
    </row>
    <row r="30" spans="1:6" ht="13" x14ac:dyDescent="0.3">
      <c r="A30" s="6" t="s">
        <v>50</v>
      </c>
      <c r="B30" s="36">
        <v>10</v>
      </c>
      <c r="C30" s="14">
        <v>100</v>
      </c>
      <c r="D30" s="120"/>
      <c r="E30" s="120"/>
      <c r="F30" s="120"/>
    </row>
    <row r="31" spans="1:6" ht="14.25" customHeight="1" x14ac:dyDescent="0.3">
      <c r="A31" s="17" t="s">
        <v>51</v>
      </c>
      <c r="B31" s="36"/>
      <c r="C31" s="14">
        <v>2</v>
      </c>
      <c r="D31" s="120"/>
      <c r="E31" s="120"/>
      <c r="F31" s="120"/>
    </row>
    <row r="32" spans="1:6" ht="14.25" customHeight="1" x14ac:dyDescent="0.3">
      <c r="A32" s="17"/>
      <c r="B32" s="36"/>
      <c r="C32" s="14"/>
      <c r="D32" s="120"/>
      <c r="E32" s="120"/>
      <c r="F32" s="120"/>
    </row>
    <row r="33" spans="1:6" ht="13" x14ac:dyDescent="0.3">
      <c r="A33" s="6" t="s">
        <v>52</v>
      </c>
      <c r="B33" s="36">
        <v>10</v>
      </c>
      <c r="C33" s="14">
        <v>180</v>
      </c>
      <c r="D33" s="120"/>
      <c r="E33" s="120"/>
      <c r="F33" s="120"/>
    </row>
    <row r="34" spans="1:6" ht="13" x14ac:dyDescent="0.3">
      <c r="A34" s="17" t="s">
        <v>53</v>
      </c>
      <c r="B34" s="36">
        <v>24</v>
      </c>
      <c r="C34" s="14">
        <v>65</v>
      </c>
      <c r="D34" s="124"/>
      <c r="E34" s="120"/>
      <c r="F34" s="120"/>
    </row>
    <row r="35" spans="1:6" ht="13" x14ac:dyDescent="0.3">
      <c r="A35" s="17" t="s">
        <v>54</v>
      </c>
      <c r="B35" s="36">
        <v>4</v>
      </c>
      <c r="C35" s="14">
        <v>3</v>
      </c>
      <c r="D35" s="120"/>
      <c r="E35" s="120"/>
      <c r="F35" s="120"/>
    </row>
    <row r="36" spans="1:6" ht="13" x14ac:dyDescent="0.3">
      <c r="A36" s="6" t="s">
        <v>55</v>
      </c>
      <c r="B36" s="36">
        <v>1</v>
      </c>
      <c r="C36" s="14">
        <v>5</v>
      </c>
      <c r="D36" s="120"/>
      <c r="E36" s="120"/>
      <c r="F36" s="120"/>
    </row>
    <row r="37" spans="1:6" ht="13" x14ac:dyDescent="0.3">
      <c r="A37" s="6" t="s">
        <v>56</v>
      </c>
      <c r="B37" s="36"/>
      <c r="C37" s="14">
        <v>5</v>
      </c>
      <c r="D37" s="120"/>
      <c r="E37" s="120"/>
      <c r="F37" s="120"/>
    </row>
    <row r="38" spans="1:6" s="2" customFormat="1" ht="13" x14ac:dyDescent="0.3">
      <c r="A38" s="6" t="s">
        <v>57</v>
      </c>
      <c r="B38" s="36">
        <v>1</v>
      </c>
      <c r="C38" s="14">
        <v>10</v>
      </c>
    </row>
    <row r="39" spans="1:6" ht="13" x14ac:dyDescent="0.3">
      <c r="A39" s="17" t="s">
        <v>58</v>
      </c>
      <c r="B39" s="36"/>
      <c r="C39" s="14">
        <v>400</v>
      </c>
      <c r="D39" s="120"/>
      <c r="E39" s="120"/>
      <c r="F39" s="120"/>
    </row>
    <row r="40" spans="1:6" ht="17.25" customHeight="1" x14ac:dyDescent="0.3">
      <c r="A40" s="126"/>
      <c r="B40" s="127"/>
      <c r="C40" s="14"/>
      <c r="D40" s="120"/>
      <c r="E40" s="120"/>
      <c r="F40" s="120"/>
    </row>
    <row r="41" spans="1:6" ht="14.25" customHeight="1" x14ac:dyDescent="0.3">
      <c r="A41" s="6" t="s">
        <v>59</v>
      </c>
      <c r="B41" s="36"/>
      <c r="C41" s="14">
        <v>30</v>
      </c>
      <c r="D41" s="128"/>
      <c r="E41" s="124"/>
      <c r="F41" s="124"/>
    </row>
    <row r="42" spans="1:6" ht="12.75" customHeight="1" x14ac:dyDescent="0.3">
      <c r="A42" s="6" t="s">
        <v>60</v>
      </c>
      <c r="B42" s="36">
        <v>4</v>
      </c>
      <c r="C42" s="14">
        <v>35</v>
      </c>
      <c r="D42" s="128"/>
      <c r="E42" s="124"/>
      <c r="F42" s="124"/>
    </row>
    <row r="43" spans="1:6" ht="12.75" customHeight="1" x14ac:dyDescent="0.3">
      <c r="A43" s="6" t="s">
        <v>61</v>
      </c>
      <c r="B43" s="36"/>
      <c r="C43" s="14">
        <v>400</v>
      </c>
      <c r="D43" s="128"/>
      <c r="E43" s="124"/>
      <c r="F43" s="124"/>
    </row>
    <row r="44" spans="1:6" ht="17.25" customHeight="1" x14ac:dyDescent="0.3">
      <c r="A44" s="6" t="s">
        <v>62</v>
      </c>
      <c r="B44" s="36"/>
      <c r="C44" s="14">
        <v>1</v>
      </c>
      <c r="D44" s="128"/>
      <c r="E44" s="124"/>
      <c r="F44" s="124"/>
    </row>
    <row r="45" spans="1:6" ht="17.25" customHeight="1" x14ac:dyDescent="0.3">
      <c r="A45" s="21" t="s">
        <v>63</v>
      </c>
      <c r="B45" s="36"/>
      <c r="C45" s="14">
        <v>2</v>
      </c>
      <c r="D45" s="128"/>
      <c r="E45" s="124"/>
      <c r="F45" s="124"/>
    </row>
    <row r="46" spans="1:6" ht="16.5" customHeight="1" x14ac:dyDescent="0.3">
      <c r="A46" s="21" t="s">
        <v>35</v>
      </c>
      <c r="B46" s="36">
        <v>1</v>
      </c>
      <c r="C46" s="14">
        <v>15</v>
      </c>
      <c r="D46" s="120"/>
      <c r="E46" s="120"/>
      <c r="F46" s="120"/>
    </row>
    <row r="47" spans="1:6" ht="15" customHeight="1" x14ac:dyDescent="0.3">
      <c r="A47" s="6" t="s">
        <v>64</v>
      </c>
      <c r="B47" s="127"/>
      <c r="C47" s="14">
        <v>2</v>
      </c>
      <c r="D47" s="120"/>
      <c r="E47" s="120"/>
      <c r="F47" s="120"/>
    </row>
    <row r="48" spans="1:6" ht="15" customHeight="1" x14ac:dyDescent="0.3">
      <c r="A48" s="6"/>
      <c r="B48" s="127"/>
      <c r="C48" s="14"/>
      <c r="D48" s="120"/>
      <c r="E48" s="120"/>
      <c r="F48" s="120"/>
    </row>
    <row r="49" spans="1:3" ht="15" customHeight="1" x14ac:dyDescent="0.3">
      <c r="A49" s="117" t="s">
        <v>65</v>
      </c>
      <c r="B49" s="127"/>
      <c r="C49" s="14">
        <v>20</v>
      </c>
    </row>
    <row r="50" spans="1:3" ht="14.25" customHeight="1" x14ac:dyDescent="0.3">
      <c r="A50" s="117" t="s">
        <v>66</v>
      </c>
      <c r="B50" s="127"/>
      <c r="C50" s="14">
        <v>20</v>
      </c>
    </row>
    <row r="51" spans="1:3" ht="13" x14ac:dyDescent="0.3">
      <c r="A51" s="129" t="s">
        <v>67</v>
      </c>
      <c r="B51" s="127"/>
      <c r="C51" s="14">
        <v>100</v>
      </c>
    </row>
    <row r="52" spans="1:3" ht="13" x14ac:dyDescent="0.25">
      <c r="A52" s="130" t="s">
        <v>68</v>
      </c>
      <c r="B52" s="18"/>
      <c r="C52" s="19">
        <v>200</v>
      </c>
    </row>
    <row r="53" spans="1:3" ht="13" x14ac:dyDescent="0.3">
      <c r="A53" s="118" t="s">
        <v>69</v>
      </c>
      <c r="B53" s="131"/>
      <c r="C53" s="14">
        <v>400</v>
      </c>
    </row>
    <row r="54" spans="1:3" ht="13" x14ac:dyDescent="0.3">
      <c r="A54" s="117" t="s">
        <v>70</v>
      </c>
      <c r="B54" s="131"/>
      <c r="C54" s="14">
        <v>320</v>
      </c>
    </row>
    <row r="55" spans="1:3" ht="13" x14ac:dyDescent="0.3">
      <c r="A55" s="119" t="s">
        <v>71</v>
      </c>
      <c r="B55" s="131"/>
      <c r="C55" s="14">
        <v>15</v>
      </c>
    </row>
    <row r="56" spans="1:3" ht="13" x14ac:dyDescent="0.3">
      <c r="A56" s="118" t="s">
        <v>72</v>
      </c>
      <c r="B56" s="131"/>
      <c r="C56" s="14">
        <v>4</v>
      </c>
    </row>
    <row r="57" spans="1:3" ht="13" x14ac:dyDescent="0.3">
      <c r="A57" s="126" t="s">
        <v>73</v>
      </c>
      <c r="B57" s="131"/>
      <c r="C57" s="14">
        <v>400</v>
      </c>
    </row>
    <row r="58" spans="1:3" ht="13" x14ac:dyDescent="0.3">
      <c r="A58" s="126" t="s">
        <v>74</v>
      </c>
      <c r="B58" s="131"/>
      <c r="C58" s="14">
        <v>400</v>
      </c>
    </row>
    <row r="59" spans="1:3" ht="13" x14ac:dyDescent="0.3">
      <c r="A59" s="118" t="s">
        <v>75</v>
      </c>
      <c r="B59" s="131"/>
      <c r="C59" s="14">
        <v>10</v>
      </c>
    </row>
    <row r="60" spans="1:3" ht="13" x14ac:dyDescent="0.3">
      <c r="A60" s="118" t="s">
        <v>76</v>
      </c>
      <c r="B60" s="131"/>
      <c r="C60" s="14">
        <v>20</v>
      </c>
    </row>
    <row r="61" spans="1:3" ht="13" x14ac:dyDescent="0.3">
      <c r="A61" s="118" t="s">
        <v>77</v>
      </c>
      <c r="B61" s="131"/>
      <c r="C61" s="14">
        <v>20</v>
      </c>
    </row>
    <row r="62" spans="1:3" ht="13" x14ac:dyDescent="0.3">
      <c r="A62" s="126" t="s">
        <v>78</v>
      </c>
      <c r="B62" s="131"/>
      <c r="C62" s="14">
        <v>120</v>
      </c>
    </row>
    <row r="63" spans="1:3" ht="13" x14ac:dyDescent="0.3">
      <c r="A63" s="118" t="s">
        <v>79</v>
      </c>
      <c r="B63" s="131"/>
      <c r="C63" s="14">
        <v>25</v>
      </c>
    </row>
    <row r="64" spans="1:3" ht="13" x14ac:dyDescent="0.3">
      <c r="A64" s="118" t="s">
        <v>80</v>
      </c>
      <c r="B64" s="131"/>
      <c r="C64" s="14">
        <v>2</v>
      </c>
    </row>
    <row r="65" spans="1:3" ht="13" x14ac:dyDescent="0.3">
      <c r="A65" s="118" t="s">
        <v>81</v>
      </c>
      <c r="B65" s="131"/>
      <c r="C65" s="14">
        <v>12</v>
      </c>
    </row>
    <row r="66" spans="1:3" ht="13" x14ac:dyDescent="0.3">
      <c r="A66" s="147" t="s">
        <v>82</v>
      </c>
      <c r="B66" s="146"/>
      <c r="C66" s="14">
        <v>4</v>
      </c>
    </row>
    <row r="67" spans="1:3" ht="13" x14ac:dyDescent="0.3">
      <c r="A67" s="119" t="s">
        <v>83</v>
      </c>
      <c r="B67" s="125"/>
      <c r="C67" s="14">
        <v>4</v>
      </c>
    </row>
    <row r="68" spans="1:3" ht="13" x14ac:dyDescent="0.3">
      <c r="A68" s="126" t="s">
        <v>84</v>
      </c>
      <c r="B68" s="131"/>
      <c r="C68" s="14">
        <v>1</v>
      </c>
    </row>
    <row r="69" spans="1:3" ht="13" x14ac:dyDescent="0.3">
      <c r="A69" s="120" t="s">
        <v>85</v>
      </c>
      <c r="B69" s="132"/>
      <c r="C69" s="14">
        <v>400</v>
      </c>
    </row>
    <row r="70" spans="1:3" ht="13.5" customHeight="1" x14ac:dyDescent="0.3">
      <c r="A70" s="126" t="s">
        <v>86</v>
      </c>
      <c r="B70" s="20"/>
      <c r="C70" s="14">
        <v>10</v>
      </c>
    </row>
    <row r="71" spans="1:3" ht="13" x14ac:dyDescent="0.3">
      <c r="A71" s="126" t="s">
        <v>87</v>
      </c>
      <c r="B71" s="20"/>
      <c r="C71" s="14">
        <v>400</v>
      </c>
    </row>
    <row r="72" spans="1:3" ht="13" x14ac:dyDescent="0.3">
      <c r="A72" s="126" t="s">
        <v>88</v>
      </c>
      <c r="B72" s="131"/>
      <c r="C72" s="14">
        <v>1</v>
      </c>
    </row>
    <row r="73" spans="1:3" ht="13" x14ac:dyDescent="0.3">
      <c r="A73" s="119" t="s">
        <v>89</v>
      </c>
      <c r="B73" s="131"/>
      <c r="C73" s="14">
        <v>30</v>
      </c>
    </row>
    <row r="74" spans="1:3" ht="13" x14ac:dyDescent="0.3">
      <c r="A74" s="119" t="s">
        <v>90</v>
      </c>
      <c r="B74" s="131"/>
      <c r="C74" s="14">
        <v>30</v>
      </c>
    </row>
    <row r="75" spans="1:3" ht="13" x14ac:dyDescent="0.3">
      <c r="A75" s="129" t="s">
        <v>91</v>
      </c>
      <c r="B75" s="20"/>
      <c r="C75" s="14">
        <v>1</v>
      </c>
    </row>
    <row r="76" spans="1:3" ht="13" x14ac:dyDescent="0.3">
      <c r="A76" s="119" t="s">
        <v>92</v>
      </c>
      <c r="B76" s="20"/>
      <c r="C76" s="14">
        <v>20</v>
      </c>
    </row>
    <row r="77" spans="1:3" ht="13" x14ac:dyDescent="0.3">
      <c r="A77" s="126" t="s">
        <v>93</v>
      </c>
      <c r="B77" s="20"/>
      <c r="C77" s="14">
        <v>1</v>
      </c>
    </row>
    <row r="78" spans="1:3" ht="13" hidden="1" x14ac:dyDescent="0.3">
      <c r="A78" s="126" t="s">
        <v>94</v>
      </c>
      <c r="B78" s="20"/>
      <c r="C78" s="14">
        <v>1</v>
      </c>
    </row>
    <row r="79" spans="1:3" ht="0.75" customHeight="1" x14ac:dyDescent="0.3">
      <c r="A79" s="133" t="s">
        <v>95</v>
      </c>
      <c r="B79" s="20"/>
      <c r="C79" s="13">
        <v>1</v>
      </c>
    </row>
    <row r="80" spans="1:3" s="15" customFormat="1" ht="13" x14ac:dyDescent="0.3">
      <c r="A80" s="53" t="s">
        <v>96</v>
      </c>
      <c r="B80" s="54"/>
      <c r="C80" s="55"/>
    </row>
  </sheetData>
  <mergeCells count="2">
    <mergeCell ref="A25:B25"/>
    <mergeCell ref="A66:B66"/>
  </mergeCells>
  <phoneticPr fontId="0" type="noConversion"/>
  <pageMargins left="0.22" right="0.75" top="1" bottom="1" header="0.4921259845" footer="0.4921259845"/>
  <pageSetup paperSize="9" scale="77" orientation="portrait" r:id="rId1"/>
  <headerFooter alignWithMargins="0">
    <oddHeader>&amp;F</oddHeader>
    <oddFooter>&amp;A</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5D330-ABD4-4A73-8D77-4F1340EE7B4E}">
  <sheetPr>
    <tabColor indexed="46"/>
  </sheetPr>
  <dimension ref="A1:K112"/>
  <sheetViews>
    <sheetView topLeftCell="A3" zoomScale="75" zoomScaleNormal="75" workbookViewId="0">
      <selection activeCell="B21" sqref="B21"/>
    </sheetView>
  </sheetViews>
  <sheetFormatPr defaultColWidth="8.90625" defaultRowHeight="15.5" x14ac:dyDescent="0.35"/>
  <cols>
    <col min="1" max="1" width="40.453125" style="42" customWidth="1"/>
    <col min="2" max="2" width="30.90625" style="42" customWidth="1"/>
    <col min="3" max="3" width="24.453125" style="91" customWidth="1"/>
    <col min="4" max="4" width="21.453125" style="42" customWidth="1"/>
    <col min="5" max="5" width="7.453125" style="42" customWidth="1"/>
    <col min="6" max="6" width="19.08984375" style="91" customWidth="1"/>
    <col min="7" max="7" width="17.90625" style="42" customWidth="1"/>
    <col min="8" max="16384" width="8.90625" style="42"/>
  </cols>
  <sheetData>
    <row r="1" spans="1:7" ht="27" customHeight="1" x14ac:dyDescent="0.35">
      <c r="A1" s="180" t="s">
        <v>97</v>
      </c>
      <c r="B1" s="180"/>
      <c r="C1" s="180"/>
      <c r="D1" s="180"/>
      <c r="E1" s="180"/>
    </row>
    <row r="2" spans="1:7" ht="8.25" customHeight="1" x14ac:dyDescent="0.35"/>
    <row r="3" spans="1:7" x14ac:dyDescent="0.35">
      <c r="A3" s="181" t="s">
        <v>98</v>
      </c>
      <c r="B3" s="182"/>
      <c r="C3" s="69" t="s">
        <v>99</v>
      </c>
      <c r="D3" s="76">
        <v>500</v>
      </c>
    </row>
    <row r="4" spans="1:7" x14ac:dyDescent="0.35">
      <c r="A4" s="180" t="s">
        <v>100</v>
      </c>
      <c r="B4" s="183"/>
      <c r="C4" s="69" t="s">
        <v>101</v>
      </c>
      <c r="D4" s="77">
        <v>0.25</v>
      </c>
    </row>
    <row r="5" spans="1:7" x14ac:dyDescent="0.35">
      <c r="A5" s="180" t="s">
        <v>102</v>
      </c>
      <c r="B5" s="183"/>
      <c r="C5" s="69" t="s">
        <v>101</v>
      </c>
      <c r="D5" s="77">
        <v>0.1</v>
      </c>
    </row>
    <row r="6" spans="1:7" x14ac:dyDescent="0.35">
      <c r="C6" s="40"/>
      <c r="D6" s="41"/>
    </row>
    <row r="7" spans="1:7" x14ac:dyDescent="0.35">
      <c r="A7" s="180" t="s">
        <v>103</v>
      </c>
      <c r="B7" s="183"/>
      <c r="C7" s="78" t="s">
        <v>104</v>
      </c>
      <c r="D7" s="41"/>
    </row>
    <row r="8" spans="1:7" x14ac:dyDescent="0.35">
      <c r="A8" s="141" t="s">
        <v>105</v>
      </c>
      <c r="B8" s="185"/>
      <c r="C8" s="92">
        <v>225657</v>
      </c>
    </row>
    <row r="9" spans="1:7" x14ac:dyDescent="0.35">
      <c r="A9" s="141" t="s">
        <v>106</v>
      </c>
      <c r="B9" s="185"/>
      <c r="C9" s="57">
        <f>D3/100000*C8</f>
        <v>1128.2850000000001</v>
      </c>
      <c r="D9" s="56"/>
    </row>
    <row r="10" spans="1:7" x14ac:dyDescent="0.35">
      <c r="A10" s="141" t="s">
        <v>107</v>
      </c>
      <c r="B10" s="185"/>
      <c r="C10" s="46">
        <v>112</v>
      </c>
    </row>
    <row r="11" spans="1:7" x14ac:dyDescent="0.35">
      <c r="A11" s="141" t="s">
        <v>108</v>
      </c>
      <c r="B11" s="185"/>
      <c r="C11" s="57">
        <f>C9-C10</f>
        <v>1016.2850000000001</v>
      </c>
      <c r="D11" s="79"/>
    </row>
    <row r="12" spans="1:7" x14ac:dyDescent="0.35">
      <c r="A12" s="184" t="s">
        <v>109</v>
      </c>
      <c r="B12" s="185"/>
      <c r="C12" s="80">
        <f>C11*D4</f>
        <v>254.07125000000002</v>
      </c>
      <c r="D12" s="81"/>
    </row>
    <row r="13" spans="1:7" s="41" customFormat="1" x14ac:dyDescent="0.35">
      <c r="A13" s="180" t="s">
        <v>110</v>
      </c>
      <c r="B13" s="185"/>
      <c r="C13" s="93">
        <f>C11+C12</f>
        <v>1270.35625</v>
      </c>
      <c r="D13" s="56"/>
      <c r="F13" s="40"/>
    </row>
    <row r="14" spans="1:7" s="41" customFormat="1" x14ac:dyDescent="0.35">
      <c r="A14" s="180" t="s">
        <v>111</v>
      </c>
      <c r="B14" s="185"/>
      <c r="C14" s="57">
        <f>C13-C15</f>
        <v>1143.3206250000001</v>
      </c>
      <c r="D14" s="56"/>
      <c r="F14" s="40"/>
    </row>
    <row r="15" spans="1:7" s="41" customFormat="1" x14ac:dyDescent="0.35">
      <c r="A15" s="180" t="s">
        <v>112</v>
      </c>
      <c r="B15" s="185"/>
      <c r="C15" s="57">
        <f>SUM(C13*D5)</f>
        <v>127.03562500000001</v>
      </c>
      <c r="D15" s="56"/>
      <c r="F15" s="40"/>
    </row>
    <row r="16" spans="1:7" ht="16.5" customHeight="1" x14ac:dyDescent="0.35">
      <c r="F16" s="191" t="s">
        <v>113</v>
      </c>
      <c r="G16" s="192"/>
    </row>
    <row r="17" spans="1:7" ht="18.75" customHeight="1" x14ac:dyDescent="0.35">
      <c r="A17" s="193" t="s">
        <v>114</v>
      </c>
      <c r="B17" s="193"/>
      <c r="C17" s="193"/>
      <c r="D17" s="193"/>
      <c r="E17" s="193"/>
      <c r="F17" s="189" t="s">
        <v>115</v>
      </c>
      <c r="G17" s="190"/>
    </row>
    <row r="18" spans="1:7" ht="16.5" customHeight="1" thickBot="1" x14ac:dyDescent="0.4">
      <c r="A18" s="58"/>
      <c r="B18" s="58"/>
      <c r="C18" s="40"/>
      <c r="D18" s="58"/>
      <c r="F18" s="150" t="s">
        <v>116</v>
      </c>
      <c r="G18" s="151"/>
    </row>
    <row r="19" spans="1:7" ht="19.5" customHeight="1" thickBot="1" x14ac:dyDescent="0.4">
      <c r="B19" s="94" t="s">
        <v>117</v>
      </c>
      <c r="C19" s="66" t="s">
        <v>29</v>
      </c>
      <c r="D19" s="63" t="s">
        <v>118</v>
      </c>
      <c r="F19" s="69" t="s">
        <v>119</v>
      </c>
      <c r="G19" s="69" t="s">
        <v>120</v>
      </c>
    </row>
    <row r="20" spans="1:7" x14ac:dyDescent="0.35">
      <c r="A20" s="64" t="s">
        <v>121</v>
      </c>
      <c r="B20" s="65">
        <v>30</v>
      </c>
      <c r="C20" s="66">
        <v>300</v>
      </c>
      <c r="D20" s="59">
        <f t="shared" ref="D20:D26" si="0">SUM(C20/10)*$C$14</f>
        <v>34299.618750000001</v>
      </c>
      <c r="F20" s="46">
        <v>0.03</v>
      </c>
      <c r="G20" s="95">
        <f t="shared" ref="G20:G26" si="1">F20*D20</f>
        <v>1028.9885624999999</v>
      </c>
    </row>
    <row r="21" spans="1:7" x14ac:dyDescent="0.35">
      <c r="A21" s="67" t="s">
        <v>122</v>
      </c>
      <c r="B21" s="68">
        <v>15</v>
      </c>
      <c r="C21" s="69">
        <f>B21*10</f>
        <v>150</v>
      </c>
      <c r="D21" s="60">
        <f t="shared" si="0"/>
        <v>17149.809375000001</v>
      </c>
      <c r="F21" s="46">
        <v>7.0000000000000007E-2</v>
      </c>
      <c r="G21" s="95">
        <f t="shared" si="1"/>
        <v>1200.4866562500001</v>
      </c>
    </row>
    <row r="22" spans="1:7" x14ac:dyDescent="0.35">
      <c r="A22" s="70" t="s">
        <v>123</v>
      </c>
      <c r="B22" s="71">
        <v>2</v>
      </c>
      <c r="C22" s="72">
        <v>14</v>
      </c>
      <c r="D22" s="61">
        <f t="shared" si="0"/>
        <v>1600.6488750000001</v>
      </c>
      <c r="F22" s="46">
        <v>2.4E-2</v>
      </c>
      <c r="G22" s="95">
        <f t="shared" si="1"/>
        <v>38.415573000000002</v>
      </c>
    </row>
    <row r="23" spans="1:7" x14ac:dyDescent="0.35">
      <c r="A23" s="67" t="s">
        <v>124</v>
      </c>
      <c r="B23" s="68">
        <v>4</v>
      </c>
      <c r="C23" s="69">
        <f>B23*10</f>
        <v>40</v>
      </c>
      <c r="D23" s="60">
        <f t="shared" si="0"/>
        <v>4573.2825000000003</v>
      </c>
      <c r="F23" s="46">
        <v>0.09</v>
      </c>
      <c r="G23" s="95">
        <f t="shared" si="1"/>
        <v>411.59542500000003</v>
      </c>
    </row>
    <row r="24" spans="1:7" x14ac:dyDescent="0.35">
      <c r="A24" s="67" t="s">
        <v>125</v>
      </c>
      <c r="B24" s="68">
        <v>1</v>
      </c>
      <c r="C24" s="69">
        <f>B24*10</f>
        <v>10</v>
      </c>
      <c r="D24" s="60">
        <f t="shared" si="0"/>
        <v>1143.3206250000001</v>
      </c>
      <c r="F24" s="46">
        <v>0.33</v>
      </c>
      <c r="G24" s="95">
        <f t="shared" si="1"/>
        <v>377.29580625000006</v>
      </c>
    </row>
    <row r="25" spans="1:7" x14ac:dyDescent="0.35">
      <c r="A25" s="67" t="s">
        <v>126</v>
      </c>
      <c r="B25" s="68"/>
      <c r="C25" s="69">
        <v>5</v>
      </c>
      <c r="D25" s="60">
        <f t="shared" si="0"/>
        <v>571.66031250000003</v>
      </c>
      <c r="F25" s="46">
        <v>0.68</v>
      </c>
      <c r="G25" s="95">
        <f t="shared" si="1"/>
        <v>388.72901250000007</v>
      </c>
    </row>
    <row r="26" spans="1:7" ht="16" thickBot="1" x14ac:dyDescent="0.4">
      <c r="A26" s="73" t="s">
        <v>127</v>
      </c>
      <c r="B26" s="74">
        <v>4</v>
      </c>
      <c r="C26" s="75">
        <v>40</v>
      </c>
      <c r="D26" s="62">
        <f t="shared" si="0"/>
        <v>4573.2825000000003</v>
      </c>
      <c r="F26" s="46">
        <v>2E-3</v>
      </c>
      <c r="G26" s="95">
        <f t="shared" si="1"/>
        <v>9.1465650000000007</v>
      </c>
    </row>
    <row r="27" spans="1:7" ht="8.25" customHeight="1" x14ac:dyDescent="0.35"/>
    <row r="28" spans="1:7" ht="18.75" customHeight="1" thickBot="1" x14ac:dyDescent="0.4">
      <c r="A28" s="186" t="s">
        <v>128</v>
      </c>
      <c r="B28" s="186"/>
      <c r="C28" s="186"/>
      <c r="D28" s="186"/>
      <c r="E28" s="186"/>
      <c r="F28" s="40"/>
    </row>
    <row r="29" spans="1:7" ht="16.5" customHeight="1" thickBot="1" x14ac:dyDescent="0.4">
      <c r="A29" s="82"/>
      <c r="B29" s="83"/>
      <c r="C29" s="84"/>
      <c r="D29" s="85"/>
      <c r="E29" s="41"/>
      <c r="F29" s="150" t="s">
        <v>129</v>
      </c>
      <c r="G29" s="151"/>
    </row>
    <row r="30" spans="1:7" x14ac:dyDescent="0.35">
      <c r="A30" s="180"/>
      <c r="B30" s="180"/>
      <c r="C30" s="111" t="s">
        <v>40</v>
      </c>
      <c r="D30" s="63" t="s">
        <v>118</v>
      </c>
      <c r="E30" s="41"/>
      <c r="F30" s="69" t="s">
        <v>119</v>
      </c>
      <c r="G30" s="69" t="s">
        <v>120</v>
      </c>
    </row>
    <row r="31" spans="1:7" x14ac:dyDescent="0.35">
      <c r="A31" s="187" t="s">
        <v>130</v>
      </c>
      <c r="B31" s="177"/>
      <c r="C31" s="96">
        <v>600</v>
      </c>
      <c r="D31" s="60">
        <f t="shared" ref="D31:D42" si="2">SUM(C31/20)*$C$15</f>
        <v>3811.0687500000004</v>
      </c>
      <c r="F31" s="46">
        <v>0.03</v>
      </c>
      <c r="G31" s="95">
        <f t="shared" ref="G31:G41" si="3">F31*D31</f>
        <v>114.33206250000001</v>
      </c>
    </row>
    <row r="32" spans="1:7" x14ac:dyDescent="0.35">
      <c r="A32" s="97" t="s">
        <v>131</v>
      </c>
      <c r="B32" s="97"/>
      <c r="C32" s="98">
        <v>4</v>
      </c>
      <c r="D32" s="60">
        <f t="shared" si="2"/>
        <v>25.407125000000004</v>
      </c>
      <c r="F32" s="46">
        <v>1.1000000000000001</v>
      </c>
      <c r="G32" s="95">
        <f t="shared" si="3"/>
        <v>27.947837500000006</v>
      </c>
    </row>
    <row r="33" spans="1:7" x14ac:dyDescent="0.35">
      <c r="A33" s="188" t="s">
        <v>132</v>
      </c>
      <c r="B33" s="172"/>
      <c r="C33" s="96">
        <v>400</v>
      </c>
      <c r="D33" s="60">
        <f t="shared" si="2"/>
        <v>2540.7125000000001</v>
      </c>
      <c r="F33" s="46">
        <v>0.15</v>
      </c>
      <c r="G33" s="95">
        <f t="shared" si="3"/>
        <v>381.106875</v>
      </c>
    </row>
    <row r="34" spans="1:7" x14ac:dyDescent="0.35">
      <c r="A34" s="171" t="s">
        <v>133</v>
      </c>
      <c r="B34" s="177"/>
      <c r="C34" s="96">
        <v>10</v>
      </c>
      <c r="D34" s="60">
        <f t="shared" si="2"/>
        <v>63.517812500000005</v>
      </c>
      <c r="F34" s="46">
        <v>0.68</v>
      </c>
      <c r="G34" s="95">
        <f t="shared" si="3"/>
        <v>43.192112500000007</v>
      </c>
    </row>
    <row r="35" spans="1:7" x14ac:dyDescent="0.35">
      <c r="A35" s="171" t="s">
        <v>134</v>
      </c>
      <c r="B35" s="177"/>
      <c r="C35" s="96">
        <v>300</v>
      </c>
      <c r="D35" s="60">
        <f t="shared" si="2"/>
        <v>1905.5343750000002</v>
      </c>
      <c r="F35" s="46">
        <v>7.0000000000000007E-2</v>
      </c>
      <c r="G35" s="95">
        <f t="shared" si="3"/>
        <v>133.38740625000003</v>
      </c>
    </row>
    <row r="36" spans="1:7" x14ac:dyDescent="0.35">
      <c r="A36" s="171" t="s">
        <v>135</v>
      </c>
      <c r="B36" s="177"/>
      <c r="C36" s="96">
        <v>250</v>
      </c>
      <c r="D36" s="60">
        <f t="shared" si="2"/>
        <v>1587.9453125000002</v>
      </c>
      <c r="F36" s="46">
        <v>0.04</v>
      </c>
      <c r="G36" s="95">
        <f t="shared" si="3"/>
        <v>63.517812500000012</v>
      </c>
    </row>
    <row r="37" spans="1:7" x14ac:dyDescent="0.35">
      <c r="A37" s="67" t="s">
        <v>136</v>
      </c>
      <c r="B37" s="67"/>
      <c r="C37" s="96">
        <v>2</v>
      </c>
      <c r="D37" s="60">
        <f t="shared" si="2"/>
        <v>12.703562500000002</v>
      </c>
      <c r="F37" s="46">
        <v>0.7</v>
      </c>
      <c r="G37" s="95">
        <f t="shared" si="3"/>
        <v>8.8924937500000016</v>
      </c>
    </row>
    <row r="38" spans="1:7" x14ac:dyDescent="0.35">
      <c r="A38" s="171" t="s">
        <v>137</v>
      </c>
      <c r="B38" s="177"/>
      <c r="C38" s="96">
        <v>45</v>
      </c>
      <c r="D38" s="60">
        <f t="shared" si="2"/>
        <v>285.83015625000002</v>
      </c>
      <c r="F38" s="46">
        <v>2.4E-2</v>
      </c>
      <c r="G38" s="95">
        <f t="shared" si="3"/>
        <v>6.8599237500000001</v>
      </c>
    </row>
    <row r="39" spans="1:7" x14ac:dyDescent="0.35">
      <c r="A39" s="171" t="s">
        <v>138</v>
      </c>
      <c r="B39" s="172"/>
      <c r="C39" s="96">
        <v>80</v>
      </c>
      <c r="D39" s="60">
        <f t="shared" si="2"/>
        <v>508.14250000000004</v>
      </c>
      <c r="F39" s="46">
        <v>0.09</v>
      </c>
      <c r="G39" s="95">
        <f t="shared" si="3"/>
        <v>45.732825000000005</v>
      </c>
    </row>
    <row r="40" spans="1:7" x14ac:dyDescent="0.35">
      <c r="A40" s="99" t="s">
        <v>139</v>
      </c>
      <c r="B40" s="99"/>
      <c r="C40" s="96">
        <v>1</v>
      </c>
      <c r="D40" s="60">
        <f t="shared" si="2"/>
        <v>6.351781250000001</v>
      </c>
      <c r="F40" s="46">
        <v>4.87</v>
      </c>
      <c r="G40" s="95">
        <f t="shared" si="3"/>
        <v>30.933174687500006</v>
      </c>
    </row>
    <row r="41" spans="1:7" x14ac:dyDescent="0.35">
      <c r="A41" s="171" t="s">
        <v>140</v>
      </c>
      <c r="B41" s="177"/>
      <c r="C41" s="96">
        <v>100</v>
      </c>
      <c r="D41" s="60">
        <f t="shared" si="2"/>
        <v>635.17812500000002</v>
      </c>
      <c r="F41" s="46">
        <v>0.02</v>
      </c>
      <c r="G41" s="95">
        <f t="shared" si="3"/>
        <v>12.7035625</v>
      </c>
    </row>
    <row r="42" spans="1:7" x14ac:dyDescent="0.35">
      <c r="A42" s="171" t="s">
        <v>141</v>
      </c>
      <c r="B42" s="177"/>
      <c r="C42" s="96">
        <v>2</v>
      </c>
      <c r="D42" s="60">
        <f t="shared" si="2"/>
        <v>12.703562500000002</v>
      </c>
      <c r="F42" s="46"/>
      <c r="G42" s="95"/>
    </row>
    <row r="43" spans="1:7" ht="6" customHeight="1" x14ac:dyDescent="0.35">
      <c r="A43" s="173"/>
      <c r="B43" s="174"/>
      <c r="C43" s="96"/>
      <c r="D43" s="86"/>
      <c r="F43" s="96"/>
      <c r="G43" s="95"/>
    </row>
    <row r="44" spans="1:7" ht="15.75" customHeight="1" x14ac:dyDescent="0.35">
      <c r="A44" s="171" t="s">
        <v>142</v>
      </c>
      <c r="B44" s="177"/>
      <c r="C44" s="96">
        <v>100</v>
      </c>
      <c r="D44" s="87">
        <f t="shared" ref="D44:D50" si="4">SUM(C44/20)*$C$15</f>
        <v>635.17812500000002</v>
      </c>
      <c r="F44" s="100">
        <v>0.627</v>
      </c>
      <c r="G44" s="95">
        <f t="shared" ref="G44:G50" si="5">F44*D44</f>
        <v>398.25668437500002</v>
      </c>
    </row>
    <row r="45" spans="1:7" x14ac:dyDescent="0.35">
      <c r="A45" s="171" t="s">
        <v>143</v>
      </c>
      <c r="B45" s="177"/>
      <c r="C45" s="96">
        <v>460</v>
      </c>
      <c r="D45" s="60">
        <f t="shared" si="4"/>
        <v>2921.819375</v>
      </c>
      <c r="F45" s="46">
        <v>0.376</v>
      </c>
      <c r="G45" s="95">
        <f t="shared" si="5"/>
        <v>1098.6040849999999</v>
      </c>
    </row>
    <row r="46" spans="1:7" x14ac:dyDescent="0.35">
      <c r="A46" s="171" t="s">
        <v>144</v>
      </c>
      <c r="B46" s="177"/>
      <c r="C46" s="96">
        <v>3</v>
      </c>
      <c r="D46" s="60">
        <f t="shared" si="4"/>
        <v>19.055343750000002</v>
      </c>
      <c r="F46" s="46">
        <v>0.16300000000000001</v>
      </c>
      <c r="G46" s="95">
        <f t="shared" si="5"/>
        <v>3.1060210312500005</v>
      </c>
    </row>
    <row r="47" spans="1:7" x14ac:dyDescent="0.35">
      <c r="A47" s="171" t="s">
        <v>145</v>
      </c>
      <c r="B47" s="177"/>
      <c r="C47" s="96">
        <v>5</v>
      </c>
      <c r="D47" s="60">
        <f t="shared" si="4"/>
        <v>31.758906250000003</v>
      </c>
      <c r="F47" s="46">
        <v>0.161</v>
      </c>
      <c r="G47" s="95">
        <f t="shared" si="5"/>
        <v>5.1131839062500006</v>
      </c>
    </row>
    <row r="48" spans="1:7" x14ac:dyDescent="0.35">
      <c r="A48" s="171" t="s">
        <v>146</v>
      </c>
      <c r="B48" s="177"/>
      <c r="C48" s="96">
        <v>5</v>
      </c>
      <c r="D48" s="60">
        <f t="shared" si="4"/>
        <v>31.758906250000003</v>
      </c>
      <c r="F48" s="46">
        <v>0.372</v>
      </c>
      <c r="G48" s="95">
        <f t="shared" si="5"/>
        <v>11.814313125000002</v>
      </c>
    </row>
    <row r="49" spans="1:11" x14ac:dyDescent="0.35">
      <c r="A49" s="171" t="s">
        <v>147</v>
      </c>
      <c r="B49" s="177"/>
      <c r="C49" s="96">
        <v>10</v>
      </c>
      <c r="D49" s="60">
        <f t="shared" si="4"/>
        <v>63.517812500000005</v>
      </c>
      <c r="F49" s="46">
        <v>1.31</v>
      </c>
      <c r="G49" s="95">
        <f t="shared" si="5"/>
        <v>83.208334375000007</v>
      </c>
    </row>
    <row r="50" spans="1:11" x14ac:dyDescent="0.35">
      <c r="A50" s="171" t="s">
        <v>148</v>
      </c>
      <c r="B50" s="177"/>
      <c r="C50" s="96">
        <v>420</v>
      </c>
      <c r="D50" s="60">
        <f t="shared" si="4"/>
        <v>2667.7481250000001</v>
      </c>
      <c r="F50" s="46">
        <v>0.08</v>
      </c>
      <c r="G50" s="95">
        <f t="shared" si="5"/>
        <v>213.41985</v>
      </c>
    </row>
    <row r="51" spans="1:11" ht="6" customHeight="1" x14ac:dyDescent="0.35">
      <c r="A51" s="175"/>
      <c r="B51" s="176"/>
      <c r="C51" s="96"/>
      <c r="D51" s="86"/>
      <c r="F51" s="96"/>
      <c r="G51" s="95"/>
    </row>
    <row r="52" spans="1:11" x14ac:dyDescent="0.35">
      <c r="A52" s="178" t="s">
        <v>149</v>
      </c>
      <c r="B52" s="179"/>
      <c r="C52" s="96">
        <v>15</v>
      </c>
      <c r="D52" s="60">
        <f>SUM(C52/20)*$C$15</f>
        <v>95.276718750000015</v>
      </c>
      <c r="F52" s="46">
        <v>0.66700000000000004</v>
      </c>
      <c r="G52" s="95">
        <f>F52*D52</f>
        <v>63.54957140625001</v>
      </c>
    </row>
    <row r="53" spans="1:11" x14ac:dyDescent="0.35">
      <c r="A53" s="99" t="s">
        <v>150</v>
      </c>
      <c r="C53" s="96">
        <v>35</v>
      </c>
      <c r="D53" s="60">
        <f>SUM(C53/20)*$C$15</f>
        <v>222.31234375000003</v>
      </c>
      <c r="F53" s="46">
        <v>0.68899999999999995</v>
      </c>
      <c r="G53" s="95">
        <f>F53*D53</f>
        <v>153.17320484375</v>
      </c>
    </row>
    <row r="54" spans="1:11" ht="15.75" customHeight="1" x14ac:dyDescent="0.35">
      <c r="A54" s="171" t="s">
        <v>151</v>
      </c>
      <c r="B54" s="177"/>
      <c r="C54" s="96">
        <v>120</v>
      </c>
      <c r="D54" s="60">
        <f>SUM(C54/20)*$C$15</f>
        <v>762.21375000000012</v>
      </c>
      <c r="F54" s="100">
        <v>0.60099999999999998</v>
      </c>
      <c r="G54" s="95">
        <f>F54*D54</f>
        <v>458.09046375000008</v>
      </c>
    </row>
    <row r="55" spans="1:11" ht="6" customHeight="1" x14ac:dyDescent="0.35">
      <c r="A55" s="171"/>
      <c r="B55" s="177"/>
      <c r="C55" s="96"/>
      <c r="D55" s="86"/>
      <c r="F55" s="96"/>
      <c r="G55" s="95"/>
    </row>
    <row r="56" spans="1:11" x14ac:dyDescent="0.35">
      <c r="A56" s="171" t="s">
        <v>152</v>
      </c>
      <c r="B56" s="177"/>
      <c r="C56" s="96">
        <v>15</v>
      </c>
      <c r="D56" s="60">
        <f>SUM(C56/20)*$C$15</f>
        <v>95.276718750000015</v>
      </c>
      <c r="F56" s="46">
        <v>0.33</v>
      </c>
      <c r="G56" s="95">
        <f>F56*D56</f>
        <v>31.441317187500005</v>
      </c>
    </row>
    <row r="57" spans="1:11" x14ac:dyDescent="0.35">
      <c r="A57" s="173" t="s">
        <v>153</v>
      </c>
      <c r="B57" s="174"/>
      <c r="C57" s="96">
        <v>25</v>
      </c>
      <c r="D57" s="60">
        <f>SUM(C57/20)*$C$15</f>
        <v>158.79453125000001</v>
      </c>
      <c r="F57" s="46">
        <v>0.221</v>
      </c>
      <c r="G57" s="95">
        <f>F57*D57</f>
        <v>35.093591406249999</v>
      </c>
    </row>
    <row r="58" spans="1:11" ht="6" customHeight="1" x14ac:dyDescent="0.35">
      <c r="A58" s="175"/>
      <c r="B58" s="176"/>
      <c r="C58" s="96"/>
      <c r="D58" s="86"/>
      <c r="F58" s="96"/>
      <c r="G58" s="95"/>
    </row>
    <row r="59" spans="1:11" x14ac:dyDescent="0.35">
      <c r="A59" s="148" t="s">
        <v>154</v>
      </c>
      <c r="B59" s="149"/>
      <c r="C59" s="96">
        <v>100</v>
      </c>
      <c r="D59" s="60">
        <f t="shared" ref="D59:D83" si="6">SUM(C59/20)*$C$15</f>
        <v>635.17812500000002</v>
      </c>
      <c r="F59" s="46">
        <v>0.32</v>
      </c>
      <c r="G59" s="95">
        <f t="shared" ref="G59:G83" si="7">F59*D59</f>
        <v>203.25700000000001</v>
      </c>
    </row>
    <row r="60" spans="1:11" ht="15.75" customHeight="1" x14ac:dyDescent="0.35">
      <c r="A60" s="148" t="s">
        <v>67</v>
      </c>
      <c r="B60" s="149"/>
      <c r="C60" s="96">
        <v>5</v>
      </c>
      <c r="D60" s="60">
        <f t="shared" si="6"/>
        <v>31.758906250000003</v>
      </c>
      <c r="F60" s="46">
        <v>2.27</v>
      </c>
      <c r="G60" s="95">
        <f t="shared" si="7"/>
        <v>72.0927171875</v>
      </c>
    </row>
    <row r="61" spans="1:11" ht="17.25" customHeight="1" x14ac:dyDescent="0.35">
      <c r="A61" s="148" t="s">
        <v>68</v>
      </c>
      <c r="B61" s="149"/>
      <c r="C61" s="96">
        <v>200</v>
      </c>
      <c r="D61" s="60">
        <f t="shared" si="6"/>
        <v>1270.35625</v>
      </c>
      <c r="F61" s="46">
        <v>2E-3</v>
      </c>
      <c r="G61" s="95">
        <f t="shared" si="7"/>
        <v>2.5407125000000002</v>
      </c>
    </row>
    <row r="62" spans="1:11" ht="17.25" customHeight="1" x14ac:dyDescent="0.35">
      <c r="A62" s="148" t="s">
        <v>155</v>
      </c>
      <c r="B62" s="149"/>
      <c r="C62" s="96">
        <v>400</v>
      </c>
      <c r="D62" s="60">
        <f t="shared" si="6"/>
        <v>2540.7125000000001</v>
      </c>
      <c r="F62" s="46">
        <v>4.2999999999999997E-2</v>
      </c>
      <c r="G62" s="95">
        <f t="shared" si="7"/>
        <v>109.2506375</v>
      </c>
      <c r="K62" s="107"/>
    </row>
    <row r="63" spans="1:11" ht="17.25" customHeight="1" x14ac:dyDescent="0.35">
      <c r="A63" s="148" t="s">
        <v>156</v>
      </c>
      <c r="B63" s="149"/>
      <c r="C63" s="96">
        <v>320</v>
      </c>
      <c r="D63" s="60">
        <f t="shared" si="6"/>
        <v>2032.5700000000002</v>
      </c>
      <c r="F63" s="46">
        <v>0.03</v>
      </c>
      <c r="G63" s="95">
        <f t="shared" si="7"/>
        <v>60.9771</v>
      </c>
    </row>
    <row r="64" spans="1:11" ht="17.25" customHeight="1" x14ac:dyDescent="0.35">
      <c r="A64" s="148" t="s">
        <v>157</v>
      </c>
      <c r="B64" s="149"/>
      <c r="C64" s="96">
        <v>10</v>
      </c>
      <c r="D64" s="60">
        <f t="shared" si="6"/>
        <v>63.517812500000005</v>
      </c>
      <c r="F64" s="46">
        <v>4.9000000000000002E-2</v>
      </c>
      <c r="G64" s="95">
        <f t="shared" si="7"/>
        <v>3.1123728125000003</v>
      </c>
    </row>
    <row r="65" spans="1:7" ht="17.25" customHeight="1" x14ac:dyDescent="0.35">
      <c r="A65" s="148" t="s">
        <v>158</v>
      </c>
      <c r="B65" s="149"/>
      <c r="C65" s="96">
        <v>2</v>
      </c>
      <c r="D65" s="60">
        <f t="shared" si="6"/>
        <v>12.703562500000002</v>
      </c>
      <c r="F65" s="46">
        <v>0.34</v>
      </c>
      <c r="G65" s="95">
        <f t="shared" si="7"/>
        <v>4.3192112500000013</v>
      </c>
    </row>
    <row r="66" spans="1:7" ht="17.25" customHeight="1" x14ac:dyDescent="0.35">
      <c r="A66" s="148" t="s">
        <v>73</v>
      </c>
      <c r="B66" s="149"/>
      <c r="C66" s="96">
        <v>400</v>
      </c>
      <c r="D66" s="60">
        <f t="shared" si="6"/>
        <v>2540.7125000000001</v>
      </c>
      <c r="F66" s="46">
        <v>1.9E-2</v>
      </c>
      <c r="G66" s="95">
        <f t="shared" si="7"/>
        <v>48.273537500000003</v>
      </c>
    </row>
    <row r="67" spans="1:7" ht="16.5" customHeight="1" x14ac:dyDescent="0.35">
      <c r="A67" s="148" t="s">
        <v>74</v>
      </c>
      <c r="B67" s="149"/>
      <c r="C67" s="96">
        <v>400</v>
      </c>
      <c r="D67" s="60">
        <f t="shared" si="6"/>
        <v>2540.7125000000001</v>
      </c>
      <c r="F67" s="46">
        <v>1.6E-2</v>
      </c>
      <c r="G67" s="95">
        <f t="shared" si="7"/>
        <v>40.651400000000002</v>
      </c>
    </row>
    <row r="68" spans="1:7" ht="16.5" customHeight="1" x14ac:dyDescent="0.35">
      <c r="A68" s="148" t="s">
        <v>159</v>
      </c>
      <c r="B68" s="149"/>
      <c r="C68" s="96">
        <v>20</v>
      </c>
      <c r="D68" s="60">
        <f t="shared" si="6"/>
        <v>127.03562500000001</v>
      </c>
      <c r="F68" s="46">
        <v>0.28799999999999998</v>
      </c>
      <c r="G68" s="95">
        <f t="shared" si="7"/>
        <v>36.586260000000003</v>
      </c>
    </row>
    <row r="69" spans="1:7" ht="16.5" customHeight="1" x14ac:dyDescent="0.35">
      <c r="A69" s="148" t="s">
        <v>160</v>
      </c>
      <c r="B69" s="149"/>
      <c r="C69" s="96">
        <v>20</v>
      </c>
      <c r="D69" s="60">
        <f t="shared" si="6"/>
        <v>127.03562500000001</v>
      </c>
      <c r="F69" s="46">
        <v>0.314</v>
      </c>
      <c r="G69" s="95">
        <f t="shared" si="7"/>
        <v>39.889186250000002</v>
      </c>
    </row>
    <row r="70" spans="1:7" ht="16.5" customHeight="1" x14ac:dyDescent="0.35">
      <c r="A70" s="148" t="s">
        <v>78</v>
      </c>
      <c r="B70" s="149"/>
      <c r="C70" s="96">
        <v>120</v>
      </c>
      <c r="D70" s="60">
        <f t="shared" si="6"/>
        <v>762.21375000000012</v>
      </c>
      <c r="F70" s="46">
        <v>0.04</v>
      </c>
      <c r="G70" s="95">
        <f t="shared" si="7"/>
        <v>30.488550000000004</v>
      </c>
    </row>
    <row r="71" spans="1:7" ht="16.5" customHeight="1" x14ac:dyDescent="0.35">
      <c r="A71" s="148" t="s">
        <v>161</v>
      </c>
      <c r="B71" s="149"/>
      <c r="C71" s="96">
        <v>25</v>
      </c>
      <c r="D71" s="60">
        <f t="shared" si="6"/>
        <v>158.79453125000001</v>
      </c>
      <c r="F71" s="46">
        <v>0.08</v>
      </c>
      <c r="G71" s="95">
        <f t="shared" si="7"/>
        <v>12.7035625</v>
      </c>
    </row>
    <row r="72" spans="1:7" ht="16.5" customHeight="1" x14ac:dyDescent="0.35">
      <c r="A72" s="148" t="s">
        <v>162</v>
      </c>
      <c r="B72" s="149"/>
      <c r="C72" s="96">
        <v>2</v>
      </c>
      <c r="D72" s="60">
        <f t="shared" si="6"/>
        <v>12.703562500000002</v>
      </c>
      <c r="F72" s="46">
        <v>0.15</v>
      </c>
      <c r="G72" s="95">
        <f t="shared" si="7"/>
        <v>1.9055343750000002</v>
      </c>
    </row>
    <row r="73" spans="1:7" ht="16.5" customHeight="1" x14ac:dyDescent="0.35">
      <c r="A73" s="148" t="s">
        <v>163</v>
      </c>
      <c r="B73" s="149"/>
      <c r="C73" s="96">
        <v>2</v>
      </c>
      <c r="D73" s="60">
        <f t="shared" si="6"/>
        <v>12.703562500000002</v>
      </c>
      <c r="F73" s="46">
        <v>0.15</v>
      </c>
      <c r="G73" s="95">
        <f t="shared" si="7"/>
        <v>1.9055343750000002</v>
      </c>
    </row>
    <row r="74" spans="1:7" ht="16.5" customHeight="1" x14ac:dyDescent="0.35">
      <c r="A74" s="148" t="s">
        <v>82</v>
      </c>
      <c r="B74" s="149"/>
      <c r="C74" s="96">
        <v>5</v>
      </c>
      <c r="D74" s="60">
        <f t="shared" si="6"/>
        <v>31.758906250000003</v>
      </c>
      <c r="F74" s="46">
        <v>1.24</v>
      </c>
      <c r="G74" s="95">
        <f t="shared" si="7"/>
        <v>39.381043750000003</v>
      </c>
    </row>
    <row r="75" spans="1:7" ht="16.5" customHeight="1" x14ac:dyDescent="0.35">
      <c r="A75" s="148" t="s">
        <v>164</v>
      </c>
      <c r="B75" s="149"/>
      <c r="C75" s="96">
        <v>1</v>
      </c>
      <c r="D75" s="60">
        <f t="shared" si="6"/>
        <v>6.351781250000001</v>
      </c>
      <c r="F75" s="46">
        <v>2.97</v>
      </c>
      <c r="G75" s="95">
        <f t="shared" si="7"/>
        <v>18.864790312500006</v>
      </c>
    </row>
    <row r="76" spans="1:7" ht="16.5" customHeight="1" x14ac:dyDescent="0.35">
      <c r="A76" s="148" t="s">
        <v>84</v>
      </c>
      <c r="B76" s="149"/>
      <c r="C76" s="96">
        <v>1</v>
      </c>
      <c r="D76" s="60">
        <f t="shared" si="6"/>
        <v>6.351781250000001</v>
      </c>
      <c r="F76" s="46">
        <v>0.84</v>
      </c>
      <c r="G76" s="95">
        <f t="shared" si="7"/>
        <v>5.3354962500000003</v>
      </c>
    </row>
    <row r="77" spans="1:7" ht="16.5" customHeight="1" x14ac:dyDescent="0.35">
      <c r="A77" s="148" t="s">
        <v>85</v>
      </c>
      <c r="B77" s="149"/>
      <c r="C77" s="96">
        <v>100</v>
      </c>
      <c r="D77" s="60">
        <f t="shared" si="6"/>
        <v>635.17812500000002</v>
      </c>
      <c r="F77" s="46"/>
      <c r="G77" s="95">
        <f t="shared" si="7"/>
        <v>0</v>
      </c>
    </row>
    <row r="78" spans="1:7" ht="16.5" customHeight="1" x14ac:dyDescent="0.35">
      <c r="A78" s="148" t="s">
        <v>86</v>
      </c>
      <c r="B78" s="149"/>
      <c r="C78" s="96">
        <v>10</v>
      </c>
      <c r="D78" s="60">
        <f t="shared" si="6"/>
        <v>63.517812500000005</v>
      </c>
      <c r="F78" s="46">
        <v>0.09</v>
      </c>
      <c r="G78" s="95">
        <f t="shared" si="7"/>
        <v>5.7166031250000007</v>
      </c>
    </row>
    <row r="79" spans="1:7" ht="16.5" customHeight="1" x14ac:dyDescent="0.35">
      <c r="A79" s="148" t="s">
        <v>87</v>
      </c>
      <c r="B79" s="149"/>
      <c r="C79" s="101">
        <v>400</v>
      </c>
      <c r="D79" s="88">
        <f t="shared" si="6"/>
        <v>2540.7125000000001</v>
      </c>
      <c r="F79" s="46">
        <v>3.6999999999999998E-2</v>
      </c>
      <c r="G79" s="95">
        <f t="shared" si="7"/>
        <v>94.006362499999994</v>
      </c>
    </row>
    <row r="80" spans="1:7" ht="16.5" customHeight="1" x14ac:dyDescent="0.35">
      <c r="A80" s="148" t="s">
        <v>88</v>
      </c>
      <c r="B80" s="149"/>
      <c r="C80" s="96">
        <v>1</v>
      </c>
      <c r="D80" s="60">
        <f t="shared" si="6"/>
        <v>6.351781250000001</v>
      </c>
      <c r="F80" s="46">
        <v>1.69</v>
      </c>
      <c r="G80" s="95">
        <f t="shared" si="7"/>
        <v>10.734510312500001</v>
      </c>
    </row>
    <row r="81" spans="1:7" ht="16.5" customHeight="1" x14ac:dyDescent="0.35">
      <c r="A81" s="148" t="s">
        <v>165</v>
      </c>
      <c r="B81" s="149"/>
      <c r="C81" s="96">
        <v>1</v>
      </c>
      <c r="D81" s="60">
        <f t="shared" si="6"/>
        <v>6.351781250000001</v>
      </c>
      <c r="F81" s="102">
        <v>1.1599999999999999</v>
      </c>
      <c r="G81" s="95">
        <f t="shared" si="7"/>
        <v>7.3680662500000009</v>
      </c>
    </row>
    <row r="82" spans="1:7" ht="16.5" customHeight="1" x14ac:dyDescent="0.35">
      <c r="A82" s="148" t="s">
        <v>91</v>
      </c>
      <c r="B82" s="149"/>
      <c r="C82" s="96">
        <v>1</v>
      </c>
      <c r="D82" s="60">
        <f t="shared" si="6"/>
        <v>6.351781250000001</v>
      </c>
      <c r="F82" s="102">
        <v>0.33</v>
      </c>
      <c r="G82" s="95">
        <f t="shared" si="7"/>
        <v>2.0960878125000004</v>
      </c>
    </row>
    <row r="83" spans="1:7" ht="16.5" customHeight="1" thickBot="1" x14ac:dyDescent="0.4">
      <c r="A83" s="168" t="s">
        <v>93</v>
      </c>
      <c r="B83" s="164"/>
      <c r="C83" s="108">
        <v>1</v>
      </c>
      <c r="D83" s="62">
        <f t="shared" si="6"/>
        <v>6.351781250000001</v>
      </c>
      <c r="F83" s="102">
        <v>0.25</v>
      </c>
      <c r="G83" s="95">
        <f t="shared" si="7"/>
        <v>1.5879453125000003</v>
      </c>
    </row>
    <row r="84" spans="1:7" ht="20.149999999999999" customHeight="1" thickBot="1" x14ac:dyDescent="0.4">
      <c r="A84" s="167"/>
      <c r="B84" s="167"/>
      <c r="F84" s="150" t="s">
        <v>129</v>
      </c>
      <c r="G84" s="151"/>
    </row>
    <row r="85" spans="1:7" ht="17.25" customHeight="1" x14ac:dyDescent="0.35">
      <c r="A85" s="155" t="s">
        <v>166</v>
      </c>
      <c r="B85" s="169"/>
      <c r="C85" s="170"/>
      <c r="D85" s="63" t="s">
        <v>118</v>
      </c>
      <c r="F85" s="69" t="s">
        <v>119</v>
      </c>
      <c r="G85" s="69" t="s">
        <v>120</v>
      </c>
    </row>
    <row r="86" spans="1:7" ht="17.25" customHeight="1" x14ac:dyDescent="0.35">
      <c r="A86" s="47" t="s">
        <v>167</v>
      </c>
      <c r="B86" s="48"/>
      <c r="C86" s="49"/>
      <c r="D86" s="44">
        <v>20</v>
      </c>
      <c r="F86" s="46">
        <v>0.11</v>
      </c>
      <c r="G86" s="95">
        <f t="shared" ref="G86:G102" si="8">F86*D86</f>
        <v>2.2000000000000002</v>
      </c>
    </row>
    <row r="87" spans="1:7" ht="17.25" customHeight="1" x14ac:dyDescent="0.35">
      <c r="A87" s="152" t="s">
        <v>168</v>
      </c>
      <c r="B87" s="153"/>
      <c r="C87" s="154"/>
      <c r="D87" s="44">
        <v>100</v>
      </c>
      <c r="F87" s="46">
        <v>0.4</v>
      </c>
      <c r="G87" s="95">
        <f t="shared" si="8"/>
        <v>40</v>
      </c>
    </row>
    <row r="88" spans="1:7" ht="17.25" customHeight="1" x14ac:dyDescent="0.35">
      <c r="A88" s="152" t="s">
        <v>169</v>
      </c>
      <c r="B88" s="153"/>
      <c r="C88" s="154"/>
      <c r="D88" s="44">
        <v>50</v>
      </c>
      <c r="F88" s="46"/>
      <c r="G88" s="95">
        <f t="shared" si="8"/>
        <v>0</v>
      </c>
    </row>
    <row r="89" spans="1:7" ht="15" customHeight="1" x14ac:dyDescent="0.35">
      <c r="A89" s="152" t="s">
        <v>170</v>
      </c>
      <c r="B89" s="153"/>
      <c r="C89" s="154"/>
      <c r="D89" s="44">
        <v>1</v>
      </c>
      <c r="F89" s="46">
        <v>4.8499999999999996</v>
      </c>
      <c r="G89" s="95">
        <f t="shared" si="8"/>
        <v>4.8499999999999996</v>
      </c>
    </row>
    <row r="90" spans="1:7" ht="16.5" customHeight="1" x14ac:dyDescent="0.35">
      <c r="A90" s="152" t="s">
        <v>171</v>
      </c>
      <c r="B90" s="153"/>
      <c r="C90" s="154"/>
      <c r="D90" s="44">
        <v>50</v>
      </c>
      <c r="F90" s="46">
        <v>1.1000000000000001</v>
      </c>
      <c r="G90" s="95">
        <f t="shared" si="8"/>
        <v>55.000000000000007</v>
      </c>
    </row>
    <row r="91" spans="1:7" ht="17.25" customHeight="1" x14ac:dyDescent="0.35">
      <c r="A91" s="152" t="s">
        <v>172</v>
      </c>
      <c r="B91" s="153"/>
      <c r="C91" s="154"/>
      <c r="D91" s="44">
        <v>100</v>
      </c>
      <c r="F91" s="46">
        <v>1.41</v>
      </c>
      <c r="G91" s="95">
        <f t="shared" si="8"/>
        <v>141</v>
      </c>
    </row>
    <row r="92" spans="1:7" ht="17.25" customHeight="1" x14ac:dyDescent="0.35">
      <c r="A92" s="47" t="s">
        <v>173</v>
      </c>
      <c r="B92" s="48"/>
      <c r="C92" s="49"/>
      <c r="D92" s="44">
        <v>500</v>
      </c>
      <c r="F92" s="46">
        <v>0.28999999999999998</v>
      </c>
      <c r="G92" s="95">
        <f t="shared" si="8"/>
        <v>145</v>
      </c>
    </row>
    <row r="93" spans="1:7" ht="17.25" customHeight="1" x14ac:dyDescent="0.35">
      <c r="A93" s="47" t="s">
        <v>174</v>
      </c>
      <c r="B93" s="48"/>
      <c r="C93" s="49"/>
      <c r="D93" s="44">
        <v>1200</v>
      </c>
      <c r="F93" s="46">
        <v>0.27</v>
      </c>
      <c r="G93" s="95">
        <f t="shared" si="8"/>
        <v>324</v>
      </c>
    </row>
    <row r="94" spans="1:7" ht="17.25" customHeight="1" x14ac:dyDescent="0.35">
      <c r="A94" s="152" t="s">
        <v>175</v>
      </c>
      <c r="B94" s="153"/>
      <c r="C94" s="154"/>
      <c r="D94" s="44">
        <v>1</v>
      </c>
      <c r="F94" s="46">
        <v>1517</v>
      </c>
      <c r="G94" s="95">
        <f t="shared" si="8"/>
        <v>1517</v>
      </c>
    </row>
    <row r="95" spans="1:7" ht="15.75" customHeight="1" x14ac:dyDescent="0.35">
      <c r="A95" s="47" t="s">
        <v>176</v>
      </c>
      <c r="B95" s="48"/>
      <c r="C95" s="49"/>
      <c r="D95" s="44">
        <v>1</v>
      </c>
      <c r="F95" s="46">
        <v>959.4</v>
      </c>
      <c r="G95" s="95">
        <f t="shared" si="8"/>
        <v>959.4</v>
      </c>
    </row>
    <row r="96" spans="1:7" ht="17.25" customHeight="1" x14ac:dyDescent="0.35">
      <c r="A96" s="50" t="s">
        <v>177</v>
      </c>
      <c r="B96" s="51"/>
      <c r="C96" s="52"/>
      <c r="D96" s="45">
        <v>1</v>
      </c>
      <c r="F96" s="46">
        <v>5.72</v>
      </c>
      <c r="G96" s="95">
        <f t="shared" si="8"/>
        <v>5.72</v>
      </c>
    </row>
    <row r="97" spans="1:7" ht="17.25" customHeight="1" x14ac:dyDescent="0.35">
      <c r="A97" s="152" t="s">
        <v>178</v>
      </c>
      <c r="B97" s="165"/>
      <c r="C97" s="166"/>
      <c r="D97" s="44">
        <v>100</v>
      </c>
      <c r="F97" s="46">
        <v>7.0000000000000007E-2</v>
      </c>
      <c r="G97" s="95">
        <f t="shared" si="8"/>
        <v>7.0000000000000009</v>
      </c>
    </row>
    <row r="98" spans="1:7" ht="17.25" customHeight="1" x14ac:dyDescent="0.35">
      <c r="A98" s="152" t="s">
        <v>179</v>
      </c>
      <c r="B98" s="153"/>
      <c r="C98" s="154"/>
      <c r="D98" s="45">
        <v>10</v>
      </c>
      <c r="F98" s="46"/>
      <c r="G98" s="95">
        <f t="shared" si="8"/>
        <v>0</v>
      </c>
    </row>
    <row r="99" spans="1:7" ht="17.25" customHeight="1" x14ac:dyDescent="0.35">
      <c r="A99" s="50"/>
      <c r="B99" s="51"/>
      <c r="C99" s="52"/>
      <c r="D99" s="45"/>
      <c r="F99" s="46"/>
      <c r="G99" s="95">
        <f t="shared" si="8"/>
        <v>0</v>
      </c>
    </row>
    <row r="100" spans="1:7" ht="17.25" customHeight="1" x14ac:dyDescent="0.35">
      <c r="A100" s="152"/>
      <c r="B100" s="153"/>
      <c r="C100" s="154"/>
      <c r="D100" s="45"/>
      <c r="F100" s="46"/>
      <c r="G100" s="95">
        <f t="shared" si="8"/>
        <v>0</v>
      </c>
    </row>
    <row r="101" spans="1:7" ht="17.25" customHeight="1" x14ac:dyDescent="0.35">
      <c r="A101" s="152"/>
      <c r="B101" s="153"/>
      <c r="C101" s="154"/>
      <c r="D101" s="45"/>
      <c r="F101" s="46"/>
      <c r="G101" s="95">
        <f t="shared" si="8"/>
        <v>0</v>
      </c>
    </row>
    <row r="102" spans="1:7" ht="17.25" customHeight="1" thickBot="1" x14ac:dyDescent="0.4">
      <c r="A102" s="158"/>
      <c r="B102" s="159"/>
      <c r="C102" s="160"/>
      <c r="D102" s="105"/>
      <c r="F102" s="46"/>
      <c r="G102" s="95">
        <f t="shared" si="8"/>
        <v>0</v>
      </c>
    </row>
    <row r="103" spans="1:7" ht="18" customHeight="1" thickBot="1" x14ac:dyDescent="0.4">
      <c r="A103" s="103"/>
      <c r="F103" s="150" t="s">
        <v>129</v>
      </c>
      <c r="G103" s="151"/>
    </row>
    <row r="104" spans="1:7" x14ac:dyDescent="0.35">
      <c r="A104" s="155" t="s">
        <v>180</v>
      </c>
      <c r="B104" s="156"/>
      <c r="C104" s="157"/>
      <c r="D104" s="63" t="s">
        <v>118</v>
      </c>
      <c r="E104" s="104"/>
      <c r="F104" s="69" t="s">
        <v>119</v>
      </c>
      <c r="G104" s="69" t="s">
        <v>120</v>
      </c>
    </row>
    <row r="105" spans="1:7" x14ac:dyDescent="0.35">
      <c r="A105" s="47" t="s">
        <v>181</v>
      </c>
      <c r="B105" s="48"/>
      <c r="C105" s="49"/>
      <c r="D105" s="44">
        <v>1</v>
      </c>
      <c r="F105" s="46">
        <v>1023.75</v>
      </c>
      <c r="G105" s="95">
        <f t="shared" ref="G105:G110" si="9">F105*D105</f>
        <v>1023.75</v>
      </c>
    </row>
    <row r="106" spans="1:7" x14ac:dyDescent="0.35">
      <c r="A106" s="50" t="s">
        <v>182</v>
      </c>
      <c r="B106" s="51"/>
      <c r="C106" s="52"/>
      <c r="D106" s="45">
        <v>1</v>
      </c>
      <c r="F106" s="46">
        <v>142</v>
      </c>
      <c r="G106" s="95">
        <f t="shared" si="9"/>
        <v>142</v>
      </c>
    </row>
    <row r="107" spans="1:7" x14ac:dyDescent="0.35">
      <c r="A107" s="152" t="s">
        <v>183</v>
      </c>
      <c r="B107" s="153"/>
      <c r="C107" s="154"/>
      <c r="D107" s="45">
        <v>20</v>
      </c>
      <c r="F107" s="46">
        <v>1.58</v>
      </c>
      <c r="G107" s="95">
        <f t="shared" si="9"/>
        <v>31.6</v>
      </c>
    </row>
    <row r="108" spans="1:7" x14ac:dyDescent="0.35">
      <c r="A108" s="152" t="s">
        <v>184</v>
      </c>
      <c r="B108" s="153"/>
      <c r="C108" s="154"/>
      <c r="D108" s="45">
        <v>3</v>
      </c>
      <c r="F108" s="46"/>
      <c r="G108" s="95">
        <f t="shared" si="9"/>
        <v>0</v>
      </c>
    </row>
    <row r="109" spans="1:7" x14ac:dyDescent="0.35">
      <c r="A109" s="152"/>
      <c r="B109" s="153"/>
      <c r="C109" s="149"/>
      <c r="D109" s="89"/>
      <c r="F109" s="46"/>
      <c r="G109" s="95">
        <f t="shared" si="9"/>
        <v>0</v>
      </c>
    </row>
    <row r="110" spans="1:7" ht="16" thickBot="1" x14ac:dyDescent="0.4">
      <c r="A110" s="158"/>
      <c r="B110" s="159"/>
      <c r="C110" s="164"/>
      <c r="D110" s="90"/>
      <c r="F110" s="46"/>
      <c r="G110" s="95">
        <f t="shared" si="9"/>
        <v>0</v>
      </c>
    </row>
    <row r="111" spans="1:7" ht="8.25" customHeight="1" thickBot="1" x14ac:dyDescent="0.4"/>
    <row r="112" spans="1:7" ht="27" customHeight="1" thickBot="1" x14ac:dyDescent="0.4">
      <c r="D112" s="163" t="s">
        <v>185</v>
      </c>
      <c r="E112" s="162"/>
      <c r="F112" s="161">
        <f>SUM(G20:G26,G31:G83,G86:G102,G105:G107,G105:G110)</f>
        <v>13327.048528718749</v>
      </c>
      <c r="G112" s="162"/>
    </row>
  </sheetData>
  <sheetProtection password="CA57" sheet="1" objects="1" scenarios="1"/>
  <mergeCells count="91">
    <mergeCell ref="A33:B33"/>
    <mergeCell ref="F17:G17"/>
    <mergeCell ref="F16:G16"/>
    <mergeCell ref="A10:B10"/>
    <mergeCell ref="A11:B11"/>
    <mergeCell ref="F18:G18"/>
    <mergeCell ref="A14:B14"/>
    <mergeCell ref="A17:E17"/>
    <mergeCell ref="F84:G84"/>
    <mergeCell ref="A28:E28"/>
    <mergeCell ref="A31:B31"/>
    <mergeCell ref="A34:B34"/>
    <mergeCell ref="A81:B81"/>
    <mergeCell ref="A82:B82"/>
    <mergeCell ref="A48:B48"/>
    <mergeCell ref="F29:G29"/>
    <mergeCell ref="A50:B50"/>
    <mergeCell ref="A47:B47"/>
    <mergeCell ref="A49:B49"/>
    <mergeCell ref="A35:B35"/>
    <mergeCell ref="A60:B60"/>
    <mergeCell ref="A56:B56"/>
    <mergeCell ref="A36:B36"/>
    <mergeCell ref="A43:B43"/>
    <mergeCell ref="A64:B64"/>
    <mergeCell ref="A30:B30"/>
    <mergeCell ref="A1:E1"/>
    <mergeCell ref="A3:B3"/>
    <mergeCell ref="A4:B4"/>
    <mergeCell ref="A5:B5"/>
    <mergeCell ref="A12:B12"/>
    <mergeCell ref="A38:B38"/>
    <mergeCell ref="A41:B41"/>
    <mergeCell ref="A42:B42"/>
    <mergeCell ref="A44:B44"/>
    <mergeCell ref="A13:B13"/>
    <mergeCell ref="A15:B15"/>
    <mergeCell ref="A7:B7"/>
    <mergeCell ref="A8:B8"/>
    <mergeCell ref="A9:B9"/>
    <mergeCell ref="A70:B70"/>
    <mergeCell ref="A39:B39"/>
    <mergeCell ref="A57:B57"/>
    <mergeCell ref="A51:B51"/>
    <mergeCell ref="A55:B55"/>
    <mergeCell ref="A54:B54"/>
    <mergeCell ref="A45:B45"/>
    <mergeCell ref="A46:B46"/>
    <mergeCell ref="A69:B69"/>
    <mergeCell ref="A68:B68"/>
    <mergeCell ref="A59:B59"/>
    <mergeCell ref="A52:B52"/>
    <mergeCell ref="A58:B58"/>
    <mergeCell ref="A61:B61"/>
    <mergeCell ref="A65:B65"/>
    <mergeCell ref="A66:B66"/>
    <mergeCell ref="A67:B67"/>
    <mergeCell ref="A62:B62"/>
    <mergeCell ref="A63:B63"/>
    <mergeCell ref="A100:C100"/>
    <mergeCell ref="A101:C101"/>
    <mergeCell ref="A97:C97"/>
    <mergeCell ref="A88:C88"/>
    <mergeCell ref="A71:B71"/>
    <mergeCell ref="A84:B84"/>
    <mergeCell ref="A87:C87"/>
    <mergeCell ref="A83:B83"/>
    <mergeCell ref="A85:C85"/>
    <mergeCell ref="A78:B78"/>
    <mergeCell ref="A72:B72"/>
    <mergeCell ref="A79:B79"/>
    <mergeCell ref="A75:B75"/>
    <mergeCell ref="F112:G112"/>
    <mergeCell ref="D112:E112"/>
    <mergeCell ref="A108:C108"/>
    <mergeCell ref="A109:C109"/>
    <mergeCell ref="A110:C110"/>
    <mergeCell ref="F103:G103"/>
    <mergeCell ref="A107:C107"/>
    <mergeCell ref="A104:C104"/>
    <mergeCell ref="A89:C89"/>
    <mergeCell ref="A90:C90"/>
    <mergeCell ref="A91:C91"/>
    <mergeCell ref="A102:C102"/>
    <mergeCell ref="A98:C98"/>
    <mergeCell ref="A94:C94"/>
    <mergeCell ref="A74:B74"/>
    <mergeCell ref="A73:B73"/>
    <mergeCell ref="A76:B76"/>
    <mergeCell ref="A77:B77"/>
    <mergeCell ref="A80:B80"/>
  </mergeCells>
  <phoneticPr fontId="0" type="noConversion"/>
  <pageMargins left="0.53" right="0.65" top="0.32" bottom="0.36" header="0.18" footer="0.18"/>
  <pageSetup paperSize="9" scale="43" orientation="portrait" r:id="rId1"/>
  <headerFooter alignWithMargins="0">
    <oddHeader>&amp;F</oddHeader>
    <oddFooter>&amp;A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C3BCC-2308-4982-92A4-0840FAE0FBDB}">
  <dimension ref="A1:K112"/>
  <sheetViews>
    <sheetView zoomScaleNormal="75" workbookViewId="0">
      <selection activeCell="F105" sqref="F105:F110"/>
    </sheetView>
  </sheetViews>
  <sheetFormatPr defaultColWidth="8.90625" defaultRowHeight="15.5" x14ac:dyDescent="0.35"/>
  <cols>
    <col min="1" max="1" width="40.453125" style="42" customWidth="1"/>
    <col min="2" max="2" width="30.90625" style="42" customWidth="1"/>
    <col min="3" max="3" width="24.453125" style="91" customWidth="1"/>
    <col min="4" max="4" width="21.453125" style="42" customWidth="1"/>
    <col min="5" max="5" width="7.453125" style="42" customWidth="1"/>
    <col min="6" max="6" width="19.08984375" style="91" customWidth="1"/>
    <col min="7" max="7" width="17.90625" style="42" customWidth="1"/>
    <col min="8" max="16384" width="8.90625" style="42"/>
  </cols>
  <sheetData>
    <row r="1" spans="1:7" ht="27" customHeight="1" x14ac:dyDescent="0.35">
      <c r="A1" s="180" t="s">
        <v>97</v>
      </c>
      <c r="B1" s="196"/>
      <c r="C1" s="196"/>
      <c r="D1" s="196"/>
      <c r="E1" s="196"/>
    </row>
    <row r="2" spans="1:7" ht="8.25" customHeight="1" x14ac:dyDescent="0.35"/>
    <row r="3" spans="1:7" x14ac:dyDescent="0.35">
      <c r="A3" s="181" t="s">
        <v>98</v>
      </c>
      <c r="B3" s="182"/>
      <c r="C3" s="69" t="s">
        <v>99</v>
      </c>
      <c r="D3" s="76"/>
    </row>
    <row r="4" spans="1:7" x14ac:dyDescent="0.35">
      <c r="A4" s="180" t="s">
        <v>100</v>
      </c>
      <c r="B4" s="183"/>
      <c r="C4" s="69" t="s">
        <v>101</v>
      </c>
      <c r="D4" s="77"/>
    </row>
    <row r="5" spans="1:7" x14ac:dyDescent="0.35">
      <c r="A5" s="180" t="s">
        <v>186</v>
      </c>
      <c r="B5" s="183"/>
      <c r="C5" s="69" t="s">
        <v>101</v>
      </c>
      <c r="D5" s="77"/>
    </row>
    <row r="6" spans="1:7" x14ac:dyDescent="0.35">
      <c r="C6" s="40"/>
      <c r="D6" s="41"/>
    </row>
    <row r="7" spans="1:7" x14ac:dyDescent="0.35">
      <c r="A7" s="180" t="s">
        <v>103</v>
      </c>
      <c r="B7" s="183"/>
      <c r="C7" s="78"/>
      <c r="D7" s="41"/>
    </row>
    <row r="8" spans="1:7" x14ac:dyDescent="0.35">
      <c r="A8" s="141" t="s">
        <v>105</v>
      </c>
      <c r="B8" s="185"/>
      <c r="C8" s="92"/>
    </row>
    <row r="9" spans="1:7" x14ac:dyDescent="0.35">
      <c r="A9" s="141" t="s">
        <v>106</v>
      </c>
      <c r="B9" s="185"/>
      <c r="C9" s="57">
        <f>D3/100000*C8</f>
        <v>0</v>
      </c>
      <c r="D9" s="56"/>
    </row>
    <row r="10" spans="1:7" x14ac:dyDescent="0.35">
      <c r="A10" s="141" t="s">
        <v>107</v>
      </c>
      <c r="B10" s="185"/>
      <c r="C10" s="46"/>
    </row>
    <row r="11" spans="1:7" x14ac:dyDescent="0.35">
      <c r="A11" s="141" t="s">
        <v>108</v>
      </c>
      <c r="B11" s="185"/>
      <c r="C11" s="57">
        <f>C9-C10</f>
        <v>0</v>
      </c>
      <c r="D11" s="79"/>
    </row>
    <row r="12" spans="1:7" x14ac:dyDescent="0.35">
      <c r="A12" s="184" t="s">
        <v>187</v>
      </c>
      <c r="B12" s="185"/>
      <c r="C12" s="80">
        <f>C11*D4</f>
        <v>0</v>
      </c>
      <c r="D12" s="81"/>
    </row>
    <row r="13" spans="1:7" s="41" customFormat="1" x14ac:dyDescent="0.35">
      <c r="A13" s="180" t="s">
        <v>110</v>
      </c>
      <c r="B13" s="185"/>
      <c r="C13" s="93">
        <f>C11+C12</f>
        <v>0</v>
      </c>
      <c r="D13" s="56"/>
      <c r="F13" s="40"/>
    </row>
    <row r="14" spans="1:7" s="41" customFormat="1" x14ac:dyDescent="0.35">
      <c r="A14" s="180" t="s">
        <v>111</v>
      </c>
      <c r="B14" s="185"/>
      <c r="C14" s="57">
        <f>C13-C15</f>
        <v>0</v>
      </c>
      <c r="D14" s="56"/>
      <c r="F14" s="40"/>
    </row>
    <row r="15" spans="1:7" s="41" customFormat="1" x14ac:dyDescent="0.35">
      <c r="A15" s="180" t="s">
        <v>112</v>
      </c>
      <c r="B15" s="185"/>
      <c r="C15" s="57">
        <f>SUM(C13*D5)</f>
        <v>0</v>
      </c>
      <c r="D15" s="56"/>
      <c r="F15" s="40"/>
    </row>
    <row r="16" spans="1:7" ht="16.5" customHeight="1" x14ac:dyDescent="0.35">
      <c r="F16" s="191" t="s">
        <v>113</v>
      </c>
      <c r="G16" s="192"/>
    </row>
    <row r="17" spans="1:7" ht="18.75" customHeight="1" x14ac:dyDescent="0.35">
      <c r="A17" s="193" t="s">
        <v>114</v>
      </c>
      <c r="B17" s="193"/>
      <c r="C17" s="193"/>
      <c r="D17" s="193"/>
      <c r="E17" s="193"/>
      <c r="F17" s="189" t="s">
        <v>115</v>
      </c>
      <c r="G17" s="190"/>
    </row>
    <row r="18" spans="1:7" ht="16.5" customHeight="1" thickBot="1" x14ac:dyDescent="0.4">
      <c r="A18" s="58"/>
      <c r="B18" s="58"/>
      <c r="C18" s="40"/>
      <c r="D18" s="58"/>
      <c r="F18" s="150" t="s">
        <v>116</v>
      </c>
      <c r="G18" s="151"/>
    </row>
    <row r="19" spans="1:7" ht="19.5" customHeight="1" thickBot="1" x14ac:dyDescent="0.4">
      <c r="B19" s="94" t="s">
        <v>117</v>
      </c>
      <c r="C19" s="66" t="s">
        <v>29</v>
      </c>
      <c r="D19" s="63" t="s">
        <v>118</v>
      </c>
      <c r="F19" s="69" t="s">
        <v>119</v>
      </c>
      <c r="G19" s="69" t="s">
        <v>120</v>
      </c>
    </row>
    <row r="20" spans="1:7" x14ac:dyDescent="0.35">
      <c r="A20" s="64" t="s">
        <v>121</v>
      </c>
      <c r="B20" s="65">
        <v>30</v>
      </c>
      <c r="C20" s="66">
        <v>300</v>
      </c>
      <c r="D20" s="59">
        <f t="shared" ref="D20:D26" si="0">SUM(C20/10)*$C$14</f>
        <v>0</v>
      </c>
      <c r="F20" s="46">
        <v>0.03</v>
      </c>
      <c r="G20" s="95">
        <f t="shared" ref="G20:G26" si="1">F20*D20</f>
        <v>0</v>
      </c>
    </row>
    <row r="21" spans="1:7" x14ac:dyDescent="0.35">
      <c r="A21" s="67" t="s">
        <v>122</v>
      </c>
      <c r="B21" s="68">
        <v>15</v>
      </c>
      <c r="C21" s="69">
        <f>B21*10</f>
        <v>150</v>
      </c>
      <c r="D21" s="60">
        <f t="shared" si="0"/>
        <v>0</v>
      </c>
      <c r="F21" s="46">
        <v>7.0000000000000007E-2</v>
      </c>
      <c r="G21" s="95">
        <f t="shared" si="1"/>
        <v>0</v>
      </c>
    </row>
    <row r="22" spans="1:7" x14ac:dyDescent="0.35">
      <c r="A22" s="70" t="s">
        <v>123</v>
      </c>
      <c r="B22" s="71">
        <v>2</v>
      </c>
      <c r="C22" s="72">
        <v>14</v>
      </c>
      <c r="D22" s="61">
        <f t="shared" si="0"/>
        <v>0</v>
      </c>
      <c r="F22" s="46">
        <v>2.4E-2</v>
      </c>
      <c r="G22" s="95">
        <f t="shared" si="1"/>
        <v>0</v>
      </c>
    </row>
    <row r="23" spans="1:7" x14ac:dyDescent="0.35">
      <c r="A23" s="67" t="s">
        <v>124</v>
      </c>
      <c r="B23" s="68">
        <v>4</v>
      </c>
      <c r="C23" s="69">
        <f>B23*10</f>
        <v>40</v>
      </c>
      <c r="D23" s="60">
        <f t="shared" si="0"/>
        <v>0</v>
      </c>
      <c r="F23" s="46">
        <v>0.09</v>
      </c>
      <c r="G23" s="95">
        <f t="shared" si="1"/>
        <v>0</v>
      </c>
    </row>
    <row r="24" spans="1:7" x14ac:dyDescent="0.35">
      <c r="A24" s="67" t="s">
        <v>125</v>
      </c>
      <c r="B24" s="68">
        <v>1</v>
      </c>
      <c r="C24" s="69">
        <f>B24*10</f>
        <v>10</v>
      </c>
      <c r="D24" s="60">
        <f t="shared" si="0"/>
        <v>0</v>
      </c>
      <c r="F24" s="46">
        <v>0.33</v>
      </c>
      <c r="G24" s="95">
        <f t="shared" si="1"/>
        <v>0</v>
      </c>
    </row>
    <row r="25" spans="1:7" x14ac:dyDescent="0.35">
      <c r="A25" s="67" t="s">
        <v>126</v>
      </c>
      <c r="B25" s="68"/>
      <c r="C25" s="69">
        <v>5</v>
      </c>
      <c r="D25" s="60">
        <f t="shared" si="0"/>
        <v>0</v>
      </c>
      <c r="F25" s="46">
        <v>0.68</v>
      </c>
      <c r="G25" s="95">
        <f t="shared" si="1"/>
        <v>0</v>
      </c>
    </row>
    <row r="26" spans="1:7" ht="16" thickBot="1" x14ac:dyDescent="0.4">
      <c r="A26" s="73" t="s">
        <v>127</v>
      </c>
      <c r="B26" s="74">
        <v>4</v>
      </c>
      <c r="C26" s="75">
        <v>40</v>
      </c>
      <c r="D26" s="62">
        <f t="shared" si="0"/>
        <v>0</v>
      </c>
      <c r="F26" s="46">
        <v>2E-3</v>
      </c>
      <c r="G26" s="95">
        <f t="shared" si="1"/>
        <v>0</v>
      </c>
    </row>
    <row r="27" spans="1:7" ht="10.5" customHeight="1" x14ac:dyDescent="0.35"/>
    <row r="28" spans="1:7" ht="23.25" customHeight="1" thickBot="1" x14ac:dyDescent="0.4">
      <c r="A28" s="186" t="s">
        <v>128</v>
      </c>
      <c r="B28" s="186"/>
      <c r="C28" s="186"/>
      <c r="D28" s="186"/>
      <c r="E28" s="186"/>
      <c r="F28" s="40"/>
    </row>
    <row r="29" spans="1:7" ht="16.5" customHeight="1" thickBot="1" x14ac:dyDescent="0.4">
      <c r="A29" s="82"/>
      <c r="B29" s="83"/>
      <c r="C29" s="84"/>
      <c r="D29" s="85"/>
      <c r="E29" s="41"/>
      <c r="F29" s="150" t="s">
        <v>116</v>
      </c>
      <c r="G29" s="151"/>
    </row>
    <row r="30" spans="1:7" x14ac:dyDescent="0.35">
      <c r="A30" s="194"/>
      <c r="B30" s="195"/>
      <c r="C30" s="111" t="s">
        <v>40</v>
      </c>
      <c r="D30" s="63" t="s">
        <v>118</v>
      </c>
      <c r="E30" s="41"/>
      <c r="F30" s="69" t="s">
        <v>119</v>
      </c>
      <c r="G30" s="69" t="s">
        <v>120</v>
      </c>
    </row>
    <row r="31" spans="1:7" x14ac:dyDescent="0.35">
      <c r="A31" s="187" t="s">
        <v>130</v>
      </c>
      <c r="B31" s="177"/>
      <c r="C31" s="96">
        <v>600</v>
      </c>
      <c r="D31" s="60">
        <f t="shared" ref="D31:D42" si="2">SUM(C31/20)*$C$15</f>
        <v>0</v>
      </c>
      <c r="F31" s="46">
        <v>0.03</v>
      </c>
      <c r="G31" s="95">
        <f t="shared" ref="G31:G41" si="3">F31*D31</f>
        <v>0</v>
      </c>
    </row>
    <row r="32" spans="1:7" x14ac:dyDescent="0.35">
      <c r="A32" s="97" t="s">
        <v>131</v>
      </c>
      <c r="B32" s="97"/>
      <c r="C32" s="98">
        <v>4</v>
      </c>
      <c r="D32" s="60">
        <f t="shared" si="2"/>
        <v>0</v>
      </c>
      <c r="F32" s="46">
        <v>1.1000000000000001</v>
      </c>
      <c r="G32" s="95">
        <f t="shared" si="3"/>
        <v>0</v>
      </c>
    </row>
    <row r="33" spans="1:7" x14ac:dyDescent="0.35">
      <c r="A33" s="188" t="s">
        <v>132</v>
      </c>
      <c r="B33" s="172"/>
      <c r="C33" s="96">
        <v>400</v>
      </c>
      <c r="D33" s="60">
        <f t="shared" si="2"/>
        <v>0</v>
      </c>
      <c r="F33" s="46">
        <v>0.15</v>
      </c>
      <c r="G33" s="95">
        <f t="shared" si="3"/>
        <v>0</v>
      </c>
    </row>
    <row r="34" spans="1:7" x14ac:dyDescent="0.35">
      <c r="A34" s="171" t="s">
        <v>133</v>
      </c>
      <c r="B34" s="177"/>
      <c r="C34" s="96">
        <v>10</v>
      </c>
      <c r="D34" s="60">
        <f t="shared" si="2"/>
        <v>0</v>
      </c>
      <c r="F34" s="46">
        <v>0.68</v>
      </c>
      <c r="G34" s="95">
        <f t="shared" si="3"/>
        <v>0</v>
      </c>
    </row>
    <row r="35" spans="1:7" x14ac:dyDescent="0.35">
      <c r="A35" s="171" t="s">
        <v>134</v>
      </c>
      <c r="B35" s="177"/>
      <c r="C35" s="96">
        <v>300</v>
      </c>
      <c r="D35" s="60">
        <f t="shared" si="2"/>
        <v>0</v>
      </c>
      <c r="F35" s="46">
        <v>7.0000000000000007E-2</v>
      </c>
      <c r="G35" s="95">
        <f t="shared" si="3"/>
        <v>0</v>
      </c>
    </row>
    <row r="36" spans="1:7" x14ac:dyDescent="0.35">
      <c r="A36" s="171" t="s">
        <v>135</v>
      </c>
      <c r="B36" s="177"/>
      <c r="C36" s="96">
        <v>250</v>
      </c>
      <c r="D36" s="60">
        <f t="shared" si="2"/>
        <v>0</v>
      </c>
      <c r="F36" s="46">
        <v>0.04</v>
      </c>
      <c r="G36" s="95">
        <f t="shared" si="3"/>
        <v>0</v>
      </c>
    </row>
    <row r="37" spans="1:7" x14ac:dyDescent="0.35">
      <c r="A37" s="67" t="s">
        <v>136</v>
      </c>
      <c r="B37" s="67"/>
      <c r="C37" s="96">
        <v>2</v>
      </c>
      <c r="D37" s="60">
        <f t="shared" si="2"/>
        <v>0</v>
      </c>
      <c r="F37" s="46">
        <v>0.7</v>
      </c>
      <c r="G37" s="95">
        <f t="shared" si="3"/>
        <v>0</v>
      </c>
    </row>
    <row r="38" spans="1:7" x14ac:dyDescent="0.35">
      <c r="A38" s="171" t="s">
        <v>188</v>
      </c>
      <c r="B38" s="177"/>
      <c r="C38" s="96">
        <v>45</v>
      </c>
      <c r="D38" s="60">
        <f t="shared" si="2"/>
        <v>0</v>
      </c>
      <c r="F38" s="46">
        <v>2.4E-2</v>
      </c>
      <c r="G38" s="95">
        <f t="shared" si="3"/>
        <v>0</v>
      </c>
    </row>
    <row r="39" spans="1:7" x14ac:dyDescent="0.35">
      <c r="A39" s="171" t="s">
        <v>138</v>
      </c>
      <c r="B39" s="172"/>
      <c r="C39" s="96">
        <v>80</v>
      </c>
      <c r="D39" s="60">
        <f t="shared" si="2"/>
        <v>0</v>
      </c>
      <c r="F39" s="46">
        <v>0.09</v>
      </c>
      <c r="G39" s="95">
        <f t="shared" si="3"/>
        <v>0</v>
      </c>
    </row>
    <row r="40" spans="1:7" x14ac:dyDescent="0.35">
      <c r="A40" s="99" t="s">
        <v>139</v>
      </c>
      <c r="B40" s="99"/>
      <c r="C40" s="96">
        <v>1</v>
      </c>
      <c r="D40" s="60">
        <f t="shared" si="2"/>
        <v>0</v>
      </c>
      <c r="F40" s="46">
        <v>4.87</v>
      </c>
      <c r="G40" s="95">
        <f t="shared" si="3"/>
        <v>0</v>
      </c>
    </row>
    <row r="41" spans="1:7" x14ac:dyDescent="0.35">
      <c r="A41" s="171" t="s">
        <v>140</v>
      </c>
      <c r="B41" s="177"/>
      <c r="C41" s="96">
        <v>100</v>
      </c>
      <c r="D41" s="60">
        <f t="shared" si="2"/>
        <v>0</v>
      </c>
      <c r="F41" s="46">
        <v>0.02</v>
      </c>
      <c r="G41" s="95">
        <f t="shared" si="3"/>
        <v>0</v>
      </c>
    </row>
    <row r="42" spans="1:7" x14ac:dyDescent="0.35">
      <c r="A42" s="171" t="s">
        <v>141</v>
      </c>
      <c r="B42" s="177"/>
      <c r="C42" s="96">
        <v>2</v>
      </c>
      <c r="D42" s="60">
        <f t="shared" si="2"/>
        <v>0</v>
      </c>
      <c r="F42" s="46"/>
      <c r="G42" s="95"/>
    </row>
    <row r="43" spans="1:7" ht="6.75" customHeight="1" x14ac:dyDescent="0.35">
      <c r="A43" s="173"/>
      <c r="B43" s="174"/>
      <c r="C43" s="96"/>
      <c r="D43" s="86"/>
      <c r="F43" s="96"/>
      <c r="G43" s="95"/>
    </row>
    <row r="44" spans="1:7" ht="15.75" customHeight="1" x14ac:dyDescent="0.35">
      <c r="A44" s="171" t="s">
        <v>142</v>
      </c>
      <c r="B44" s="177"/>
      <c r="C44" s="96">
        <v>100</v>
      </c>
      <c r="D44" s="87">
        <f t="shared" ref="D44:D50" si="4">SUM(C44/20)*$C$15</f>
        <v>0</v>
      </c>
      <c r="F44" s="100">
        <v>0.627</v>
      </c>
      <c r="G44" s="95">
        <f t="shared" ref="G44:G50" si="5">F44*D44</f>
        <v>0</v>
      </c>
    </row>
    <row r="45" spans="1:7" x14ac:dyDescent="0.35">
      <c r="A45" s="171" t="s">
        <v>143</v>
      </c>
      <c r="B45" s="177"/>
      <c r="C45" s="96">
        <v>460</v>
      </c>
      <c r="D45" s="60">
        <f t="shared" si="4"/>
        <v>0</v>
      </c>
      <c r="F45" s="46">
        <v>0.376</v>
      </c>
      <c r="G45" s="95">
        <f t="shared" si="5"/>
        <v>0</v>
      </c>
    </row>
    <row r="46" spans="1:7" x14ac:dyDescent="0.35">
      <c r="A46" s="171" t="s">
        <v>144</v>
      </c>
      <c r="B46" s="177"/>
      <c r="C46" s="96">
        <v>3</v>
      </c>
      <c r="D46" s="60">
        <f t="shared" si="4"/>
        <v>0</v>
      </c>
      <c r="F46" s="46">
        <v>0.16300000000000001</v>
      </c>
      <c r="G46" s="95">
        <f t="shared" si="5"/>
        <v>0</v>
      </c>
    </row>
    <row r="47" spans="1:7" x14ac:dyDescent="0.35">
      <c r="A47" s="171" t="s">
        <v>145</v>
      </c>
      <c r="B47" s="177"/>
      <c r="C47" s="96">
        <v>5</v>
      </c>
      <c r="D47" s="60">
        <f t="shared" si="4"/>
        <v>0</v>
      </c>
      <c r="F47" s="46">
        <v>0.161</v>
      </c>
      <c r="G47" s="95">
        <f t="shared" si="5"/>
        <v>0</v>
      </c>
    </row>
    <row r="48" spans="1:7" x14ac:dyDescent="0.35">
      <c r="A48" s="171" t="s">
        <v>146</v>
      </c>
      <c r="B48" s="177"/>
      <c r="C48" s="96">
        <v>5</v>
      </c>
      <c r="D48" s="60">
        <f t="shared" si="4"/>
        <v>0</v>
      </c>
      <c r="F48" s="46">
        <v>0.372</v>
      </c>
      <c r="G48" s="95">
        <f t="shared" si="5"/>
        <v>0</v>
      </c>
    </row>
    <row r="49" spans="1:11" x14ac:dyDescent="0.35">
      <c r="A49" s="171" t="s">
        <v>147</v>
      </c>
      <c r="B49" s="177"/>
      <c r="C49" s="96">
        <v>10</v>
      </c>
      <c r="D49" s="60">
        <f t="shared" si="4"/>
        <v>0</v>
      </c>
      <c r="F49" s="46">
        <v>1.31</v>
      </c>
      <c r="G49" s="95">
        <f t="shared" si="5"/>
        <v>0</v>
      </c>
    </row>
    <row r="50" spans="1:11" x14ac:dyDescent="0.35">
      <c r="A50" s="171" t="s">
        <v>148</v>
      </c>
      <c r="B50" s="177"/>
      <c r="C50" s="96">
        <v>420</v>
      </c>
      <c r="D50" s="60">
        <f t="shared" si="4"/>
        <v>0</v>
      </c>
      <c r="F50" s="46">
        <v>0.08</v>
      </c>
      <c r="G50" s="95">
        <f t="shared" si="5"/>
        <v>0</v>
      </c>
    </row>
    <row r="51" spans="1:11" ht="6" customHeight="1" x14ac:dyDescent="0.35">
      <c r="A51" s="148"/>
      <c r="B51" s="149"/>
      <c r="C51" s="96"/>
      <c r="D51" s="86"/>
      <c r="F51" s="96"/>
      <c r="G51" s="95"/>
    </row>
    <row r="52" spans="1:11" x14ac:dyDescent="0.35">
      <c r="A52" s="178" t="s">
        <v>149</v>
      </c>
      <c r="B52" s="179"/>
      <c r="C52" s="96">
        <v>15</v>
      </c>
      <c r="D52" s="60">
        <f>SUM(C52/20)*$C$15</f>
        <v>0</v>
      </c>
      <c r="F52" s="46">
        <v>0.66700000000000004</v>
      </c>
      <c r="G52" s="95">
        <f>F52*D52</f>
        <v>0</v>
      </c>
    </row>
    <row r="53" spans="1:11" x14ac:dyDescent="0.35">
      <c r="A53" s="99" t="s">
        <v>150</v>
      </c>
      <c r="C53" s="96">
        <v>35</v>
      </c>
      <c r="D53" s="60">
        <f>SUM(C53/20)*$C$15</f>
        <v>0</v>
      </c>
      <c r="F53" s="46">
        <v>0.68899999999999995</v>
      </c>
      <c r="G53" s="95">
        <f>F53*D53</f>
        <v>0</v>
      </c>
    </row>
    <row r="54" spans="1:11" ht="15.75" customHeight="1" x14ac:dyDescent="0.35">
      <c r="A54" s="171" t="s">
        <v>151</v>
      </c>
      <c r="B54" s="177"/>
      <c r="C54" s="96">
        <v>120</v>
      </c>
      <c r="D54" s="60">
        <f>SUM(C54/20)*$C$15</f>
        <v>0</v>
      </c>
      <c r="F54" s="100">
        <v>0.60099999999999998</v>
      </c>
      <c r="G54" s="95">
        <f>F54*D54</f>
        <v>0</v>
      </c>
    </row>
    <row r="55" spans="1:11" ht="6" customHeight="1" x14ac:dyDescent="0.35">
      <c r="A55" s="171"/>
      <c r="B55" s="177"/>
      <c r="C55" s="96"/>
      <c r="D55" s="86"/>
      <c r="F55" s="96"/>
      <c r="G55" s="95"/>
    </row>
    <row r="56" spans="1:11" x14ac:dyDescent="0.35">
      <c r="A56" s="171" t="s">
        <v>152</v>
      </c>
      <c r="B56" s="177"/>
      <c r="C56" s="96">
        <v>15</v>
      </c>
      <c r="D56" s="60">
        <f>SUM(C56/20)*$C$15</f>
        <v>0</v>
      </c>
      <c r="F56" s="46">
        <v>0.33</v>
      </c>
      <c r="G56" s="95">
        <f>F56*D56</f>
        <v>0</v>
      </c>
    </row>
    <row r="57" spans="1:11" x14ac:dyDescent="0.35">
      <c r="A57" s="173" t="s">
        <v>153</v>
      </c>
      <c r="B57" s="174"/>
      <c r="C57" s="96">
        <v>25</v>
      </c>
      <c r="D57" s="60">
        <f>SUM(C57/20)*$C$15</f>
        <v>0</v>
      </c>
      <c r="F57" s="46">
        <v>0.221</v>
      </c>
      <c r="G57" s="95">
        <f>F57*D57</f>
        <v>0</v>
      </c>
    </row>
    <row r="58" spans="1:11" ht="7.5" customHeight="1" x14ac:dyDescent="0.35">
      <c r="A58" s="175"/>
      <c r="B58" s="176"/>
      <c r="C58" s="96"/>
      <c r="D58" s="86"/>
      <c r="F58" s="96"/>
      <c r="G58" s="95"/>
    </row>
    <row r="59" spans="1:11" x14ac:dyDescent="0.35">
      <c r="A59" s="148" t="s">
        <v>154</v>
      </c>
      <c r="B59" s="149"/>
      <c r="C59" s="96">
        <v>100</v>
      </c>
      <c r="D59" s="60">
        <f t="shared" ref="D59:D83" si="6">SUM(C59/20)*$C$15</f>
        <v>0</v>
      </c>
      <c r="F59" s="46">
        <v>0.32</v>
      </c>
      <c r="G59" s="95">
        <f t="shared" ref="G59:G83" si="7">F59*D59</f>
        <v>0</v>
      </c>
    </row>
    <row r="60" spans="1:11" ht="15.75" customHeight="1" x14ac:dyDescent="0.35">
      <c r="A60" s="148" t="s">
        <v>67</v>
      </c>
      <c r="B60" s="149"/>
      <c r="C60" s="96">
        <v>5</v>
      </c>
      <c r="D60" s="60">
        <f t="shared" si="6"/>
        <v>0</v>
      </c>
      <c r="F60" s="46">
        <v>2.27</v>
      </c>
      <c r="G60" s="95">
        <f t="shared" si="7"/>
        <v>0</v>
      </c>
    </row>
    <row r="61" spans="1:11" ht="17.25" customHeight="1" x14ac:dyDescent="0.35">
      <c r="A61" s="148" t="s">
        <v>68</v>
      </c>
      <c r="B61" s="149"/>
      <c r="C61" s="96">
        <v>200</v>
      </c>
      <c r="D61" s="60">
        <f t="shared" si="6"/>
        <v>0</v>
      </c>
      <c r="F61" s="46">
        <v>2E-3</v>
      </c>
      <c r="G61" s="95">
        <f t="shared" si="7"/>
        <v>0</v>
      </c>
    </row>
    <row r="62" spans="1:11" ht="17.25" customHeight="1" x14ac:dyDescent="0.35">
      <c r="A62" s="148" t="s">
        <v>155</v>
      </c>
      <c r="B62" s="149"/>
      <c r="C62" s="96">
        <v>400</v>
      </c>
      <c r="D62" s="60">
        <f t="shared" si="6"/>
        <v>0</v>
      </c>
      <c r="F62" s="46">
        <v>4.2999999999999997E-2</v>
      </c>
      <c r="G62" s="95">
        <f t="shared" si="7"/>
        <v>0</v>
      </c>
      <c r="K62" s="107"/>
    </row>
    <row r="63" spans="1:11" ht="17.25" customHeight="1" x14ac:dyDescent="0.35">
      <c r="A63" s="148" t="s">
        <v>156</v>
      </c>
      <c r="B63" s="149"/>
      <c r="C63" s="96">
        <v>320</v>
      </c>
      <c r="D63" s="60">
        <f t="shared" si="6"/>
        <v>0</v>
      </c>
      <c r="F63" s="46">
        <v>0.03</v>
      </c>
      <c r="G63" s="95">
        <f t="shared" si="7"/>
        <v>0</v>
      </c>
    </row>
    <row r="64" spans="1:11" ht="17.25" customHeight="1" x14ac:dyDescent="0.35">
      <c r="A64" s="148" t="s">
        <v>157</v>
      </c>
      <c r="B64" s="149"/>
      <c r="C64" s="96">
        <v>10</v>
      </c>
      <c r="D64" s="60">
        <f t="shared" si="6"/>
        <v>0</v>
      </c>
      <c r="F64" s="46">
        <v>4.9000000000000002E-2</v>
      </c>
      <c r="G64" s="95">
        <f t="shared" si="7"/>
        <v>0</v>
      </c>
    </row>
    <row r="65" spans="1:7" ht="17.25" customHeight="1" x14ac:dyDescent="0.35">
      <c r="A65" s="148" t="s">
        <v>158</v>
      </c>
      <c r="B65" s="149"/>
      <c r="C65" s="96">
        <v>2</v>
      </c>
      <c r="D65" s="60">
        <f t="shared" si="6"/>
        <v>0</v>
      </c>
      <c r="F65" s="46">
        <v>0.34</v>
      </c>
      <c r="G65" s="95">
        <f t="shared" si="7"/>
        <v>0</v>
      </c>
    </row>
    <row r="66" spans="1:7" ht="17.25" customHeight="1" x14ac:dyDescent="0.35">
      <c r="A66" s="148" t="s">
        <v>73</v>
      </c>
      <c r="B66" s="149"/>
      <c r="C66" s="96">
        <v>400</v>
      </c>
      <c r="D66" s="60">
        <f t="shared" si="6"/>
        <v>0</v>
      </c>
      <c r="F66" s="46">
        <v>1.9E-2</v>
      </c>
      <c r="G66" s="95">
        <f t="shared" si="7"/>
        <v>0</v>
      </c>
    </row>
    <row r="67" spans="1:7" ht="16.5" customHeight="1" x14ac:dyDescent="0.35">
      <c r="A67" s="148" t="s">
        <v>74</v>
      </c>
      <c r="B67" s="149"/>
      <c r="C67" s="96">
        <v>400</v>
      </c>
      <c r="D67" s="60">
        <f t="shared" si="6"/>
        <v>0</v>
      </c>
      <c r="F67" s="46">
        <v>1.6E-2</v>
      </c>
      <c r="G67" s="95">
        <f t="shared" si="7"/>
        <v>0</v>
      </c>
    </row>
    <row r="68" spans="1:7" ht="16.5" customHeight="1" x14ac:dyDescent="0.35">
      <c r="A68" s="148" t="s">
        <v>159</v>
      </c>
      <c r="B68" s="149"/>
      <c r="C68" s="96">
        <v>20</v>
      </c>
      <c r="D68" s="60">
        <f t="shared" si="6"/>
        <v>0</v>
      </c>
      <c r="F68" s="46">
        <v>0.28799999999999998</v>
      </c>
      <c r="G68" s="95">
        <f t="shared" si="7"/>
        <v>0</v>
      </c>
    </row>
    <row r="69" spans="1:7" ht="16.5" customHeight="1" x14ac:dyDescent="0.35">
      <c r="A69" s="148" t="s">
        <v>160</v>
      </c>
      <c r="B69" s="149"/>
      <c r="C69" s="96">
        <v>20</v>
      </c>
      <c r="D69" s="60">
        <f t="shared" si="6"/>
        <v>0</v>
      </c>
      <c r="F69" s="46">
        <v>0.314</v>
      </c>
      <c r="G69" s="95">
        <f t="shared" si="7"/>
        <v>0</v>
      </c>
    </row>
    <row r="70" spans="1:7" ht="16.5" customHeight="1" x14ac:dyDescent="0.35">
      <c r="A70" s="148" t="s">
        <v>78</v>
      </c>
      <c r="B70" s="149"/>
      <c r="C70" s="96">
        <v>120</v>
      </c>
      <c r="D70" s="60">
        <f t="shared" si="6"/>
        <v>0</v>
      </c>
      <c r="F70" s="46">
        <v>0.04</v>
      </c>
      <c r="G70" s="95">
        <f t="shared" si="7"/>
        <v>0</v>
      </c>
    </row>
    <row r="71" spans="1:7" ht="16.5" customHeight="1" x14ac:dyDescent="0.35">
      <c r="A71" s="148" t="s">
        <v>161</v>
      </c>
      <c r="B71" s="149"/>
      <c r="C71" s="96">
        <v>25</v>
      </c>
      <c r="D71" s="60">
        <f t="shared" si="6"/>
        <v>0</v>
      </c>
      <c r="F71" s="46">
        <v>0.08</v>
      </c>
      <c r="G71" s="95">
        <f t="shared" si="7"/>
        <v>0</v>
      </c>
    </row>
    <row r="72" spans="1:7" ht="16.5" customHeight="1" x14ac:dyDescent="0.35">
      <c r="A72" s="148" t="s">
        <v>162</v>
      </c>
      <c r="B72" s="149"/>
      <c r="C72" s="96">
        <v>2</v>
      </c>
      <c r="D72" s="60">
        <f t="shared" si="6"/>
        <v>0</v>
      </c>
      <c r="F72" s="46">
        <v>0.15</v>
      </c>
      <c r="G72" s="95">
        <f t="shared" si="7"/>
        <v>0</v>
      </c>
    </row>
    <row r="73" spans="1:7" ht="16.5" customHeight="1" x14ac:dyDescent="0.35">
      <c r="A73" s="148" t="s">
        <v>163</v>
      </c>
      <c r="B73" s="149"/>
      <c r="C73" s="96">
        <v>2</v>
      </c>
      <c r="D73" s="60">
        <f t="shared" si="6"/>
        <v>0</v>
      </c>
      <c r="F73" s="46">
        <v>0.15</v>
      </c>
      <c r="G73" s="95">
        <f t="shared" si="7"/>
        <v>0</v>
      </c>
    </row>
    <row r="74" spans="1:7" ht="16.5" customHeight="1" x14ac:dyDescent="0.35">
      <c r="A74" s="148" t="s">
        <v>82</v>
      </c>
      <c r="B74" s="149"/>
      <c r="C74" s="96">
        <v>5</v>
      </c>
      <c r="D74" s="60">
        <f t="shared" si="6"/>
        <v>0</v>
      </c>
      <c r="F74" s="46">
        <v>1.24</v>
      </c>
      <c r="G74" s="95">
        <f t="shared" si="7"/>
        <v>0</v>
      </c>
    </row>
    <row r="75" spans="1:7" ht="16.5" customHeight="1" x14ac:dyDescent="0.35">
      <c r="A75" s="148" t="s">
        <v>164</v>
      </c>
      <c r="B75" s="149"/>
      <c r="C75" s="96">
        <v>1</v>
      </c>
      <c r="D75" s="60">
        <f t="shared" si="6"/>
        <v>0</v>
      </c>
      <c r="F75" s="46">
        <v>2.97</v>
      </c>
      <c r="G75" s="95">
        <f t="shared" si="7"/>
        <v>0</v>
      </c>
    </row>
    <row r="76" spans="1:7" ht="16.5" customHeight="1" x14ac:dyDescent="0.35">
      <c r="A76" s="148" t="s">
        <v>84</v>
      </c>
      <c r="B76" s="149"/>
      <c r="C76" s="96">
        <v>1</v>
      </c>
      <c r="D76" s="60">
        <f t="shared" si="6"/>
        <v>0</v>
      </c>
      <c r="F76" s="46">
        <v>0.84</v>
      </c>
      <c r="G76" s="95">
        <f t="shared" si="7"/>
        <v>0</v>
      </c>
    </row>
    <row r="77" spans="1:7" ht="16.5" customHeight="1" x14ac:dyDescent="0.35">
      <c r="A77" s="148" t="s">
        <v>85</v>
      </c>
      <c r="B77" s="149"/>
      <c r="C77" s="96">
        <v>100</v>
      </c>
      <c r="D77" s="60">
        <f t="shared" si="6"/>
        <v>0</v>
      </c>
      <c r="F77" s="46"/>
      <c r="G77" s="95">
        <f t="shared" si="7"/>
        <v>0</v>
      </c>
    </row>
    <row r="78" spans="1:7" ht="16.5" customHeight="1" x14ac:dyDescent="0.35">
      <c r="A78" s="148" t="s">
        <v>86</v>
      </c>
      <c r="B78" s="149"/>
      <c r="C78" s="96">
        <v>10</v>
      </c>
      <c r="D78" s="60">
        <f t="shared" si="6"/>
        <v>0</v>
      </c>
      <c r="F78" s="46">
        <v>0.09</v>
      </c>
      <c r="G78" s="95">
        <f t="shared" si="7"/>
        <v>0</v>
      </c>
    </row>
    <row r="79" spans="1:7" ht="16.5" customHeight="1" x14ac:dyDescent="0.35">
      <c r="A79" s="148" t="s">
        <v>87</v>
      </c>
      <c r="B79" s="149"/>
      <c r="C79" s="101">
        <v>400</v>
      </c>
      <c r="D79" s="88">
        <f t="shared" si="6"/>
        <v>0</v>
      </c>
      <c r="F79" s="46">
        <v>3.6999999999999998E-2</v>
      </c>
      <c r="G79" s="95">
        <f t="shared" si="7"/>
        <v>0</v>
      </c>
    </row>
    <row r="80" spans="1:7" ht="16.5" customHeight="1" x14ac:dyDescent="0.35">
      <c r="A80" s="148" t="s">
        <v>88</v>
      </c>
      <c r="B80" s="149"/>
      <c r="C80" s="96">
        <v>1</v>
      </c>
      <c r="D80" s="60">
        <f t="shared" si="6"/>
        <v>0</v>
      </c>
      <c r="F80" s="46">
        <v>1.69</v>
      </c>
      <c r="G80" s="95">
        <f t="shared" si="7"/>
        <v>0</v>
      </c>
    </row>
    <row r="81" spans="1:7" ht="16.5" customHeight="1" x14ac:dyDescent="0.35">
      <c r="A81" s="148" t="s">
        <v>165</v>
      </c>
      <c r="B81" s="149"/>
      <c r="C81" s="96">
        <v>1</v>
      </c>
      <c r="D81" s="60">
        <f t="shared" si="6"/>
        <v>0</v>
      </c>
      <c r="F81" s="102">
        <v>1.1599999999999999</v>
      </c>
      <c r="G81" s="95">
        <f t="shared" si="7"/>
        <v>0</v>
      </c>
    </row>
    <row r="82" spans="1:7" ht="16.5" customHeight="1" x14ac:dyDescent="0.35">
      <c r="A82" s="148" t="s">
        <v>91</v>
      </c>
      <c r="B82" s="149"/>
      <c r="C82" s="96">
        <v>1</v>
      </c>
      <c r="D82" s="60">
        <f t="shared" si="6"/>
        <v>0</v>
      </c>
      <c r="F82" s="102">
        <v>0.33</v>
      </c>
      <c r="G82" s="95">
        <f t="shared" si="7"/>
        <v>0</v>
      </c>
    </row>
    <row r="83" spans="1:7" ht="16.5" customHeight="1" thickBot="1" x14ac:dyDescent="0.4">
      <c r="A83" s="168" t="s">
        <v>93</v>
      </c>
      <c r="B83" s="164"/>
      <c r="C83" s="108">
        <v>1</v>
      </c>
      <c r="D83" s="62">
        <f t="shared" si="6"/>
        <v>0</v>
      </c>
      <c r="F83" s="102">
        <v>0.25</v>
      </c>
      <c r="G83" s="95">
        <f t="shared" si="7"/>
        <v>0</v>
      </c>
    </row>
    <row r="84" spans="1:7" ht="18" customHeight="1" thickBot="1" x14ac:dyDescent="0.4">
      <c r="A84" s="167"/>
      <c r="B84" s="167"/>
      <c r="F84" s="150" t="s">
        <v>116</v>
      </c>
      <c r="G84" s="151"/>
    </row>
    <row r="85" spans="1:7" ht="17.25" customHeight="1" x14ac:dyDescent="0.35">
      <c r="A85" s="155" t="s">
        <v>166</v>
      </c>
      <c r="B85" s="169"/>
      <c r="C85" s="170"/>
      <c r="D85" s="63" t="s">
        <v>118</v>
      </c>
      <c r="F85" s="69" t="s">
        <v>119</v>
      </c>
      <c r="G85" s="69" t="s">
        <v>120</v>
      </c>
    </row>
    <row r="86" spans="1:7" ht="17.25" customHeight="1" x14ac:dyDescent="0.35">
      <c r="A86" s="152"/>
      <c r="B86" s="153"/>
      <c r="C86" s="154"/>
      <c r="D86" s="44"/>
      <c r="F86" s="46"/>
      <c r="G86" s="95">
        <f t="shared" ref="G86:G102" si="8">F86*D86</f>
        <v>0</v>
      </c>
    </row>
    <row r="87" spans="1:7" ht="17.25" customHeight="1" x14ac:dyDescent="0.35">
      <c r="A87" s="152"/>
      <c r="B87" s="153"/>
      <c r="C87" s="154"/>
      <c r="D87" s="44"/>
      <c r="F87" s="46"/>
      <c r="G87" s="95">
        <f t="shared" si="8"/>
        <v>0</v>
      </c>
    </row>
    <row r="88" spans="1:7" ht="17.25" customHeight="1" x14ac:dyDescent="0.35">
      <c r="A88" s="152"/>
      <c r="B88" s="153"/>
      <c r="C88" s="154"/>
      <c r="D88" s="44"/>
      <c r="F88" s="46"/>
      <c r="G88" s="95">
        <f t="shared" si="8"/>
        <v>0</v>
      </c>
    </row>
    <row r="89" spans="1:7" ht="15" customHeight="1" x14ac:dyDescent="0.35">
      <c r="A89" s="152"/>
      <c r="B89" s="153"/>
      <c r="C89" s="154"/>
      <c r="D89" s="44"/>
      <c r="F89" s="46"/>
      <c r="G89" s="95">
        <f t="shared" si="8"/>
        <v>0</v>
      </c>
    </row>
    <row r="90" spans="1:7" ht="21" customHeight="1" x14ac:dyDescent="0.35">
      <c r="A90" s="152"/>
      <c r="B90" s="153"/>
      <c r="C90" s="154"/>
      <c r="D90" s="44"/>
      <c r="F90" s="46"/>
      <c r="G90" s="95">
        <f t="shared" si="8"/>
        <v>0</v>
      </c>
    </row>
    <row r="91" spans="1:7" ht="17.25" customHeight="1" x14ac:dyDescent="0.35">
      <c r="A91" s="152"/>
      <c r="B91" s="153"/>
      <c r="C91" s="154"/>
      <c r="D91" s="44"/>
      <c r="F91" s="46"/>
      <c r="G91" s="95">
        <f t="shared" si="8"/>
        <v>0</v>
      </c>
    </row>
    <row r="92" spans="1:7" ht="17.25" customHeight="1" x14ac:dyDescent="0.35">
      <c r="A92" s="152"/>
      <c r="B92" s="153"/>
      <c r="C92" s="154"/>
      <c r="D92" s="44"/>
      <c r="F92" s="46"/>
      <c r="G92" s="95">
        <f t="shared" si="8"/>
        <v>0</v>
      </c>
    </row>
    <row r="93" spans="1:7" ht="17.25" customHeight="1" x14ac:dyDescent="0.35">
      <c r="A93" s="47"/>
      <c r="B93" s="48"/>
      <c r="C93" s="49"/>
      <c r="D93" s="44"/>
      <c r="F93" s="46"/>
      <c r="G93" s="95">
        <f t="shared" si="8"/>
        <v>0</v>
      </c>
    </row>
    <row r="94" spans="1:7" ht="17.25" customHeight="1" x14ac:dyDescent="0.35">
      <c r="A94" s="47"/>
      <c r="B94" s="48"/>
      <c r="C94" s="49"/>
      <c r="D94" s="44"/>
      <c r="F94" s="46"/>
      <c r="G94" s="95">
        <f t="shared" si="8"/>
        <v>0</v>
      </c>
    </row>
    <row r="95" spans="1:7" ht="15.75" customHeight="1" x14ac:dyDescent="0.35">
      <c r="A95" s="47"/>
      <c r="B95" s="48"/>
      <c r="C95" s="49"/>
      <c r="D95" s="44"/>
      <c r="F95" s="46"/>
      <c r="G95" s="95">
        <f t="shared" si="8"/>
        <v>0</v>
      </c>
    </row>
    <row r="96" spans="1:7" ht="17.25" customHeight="1" x14ac:dyDescent="0.35">
      <c r="A96" s="152"/>
      <c r="B96" s="153"/>
      <c r="C96" s="154"/>
      <c r="D96" s="44"/>
      <c r="F96" s="46"/>
      <c r="G96" s="95">
        <f t="shared" si="8"/>
        <v>0</v>
      </c>
    </row>
    <row r="97" spans="1:7" ht="17.25" customHeight="1" x14ac:dyDescent="0.35">
      <c r="A97" s="152"/>
      <c r="B97" s="165"/>
      <c r="C97" s="166"/>
      <c r="D97" s="44"/>
      <c r="F97" s="46"/>
      <c r="G97" s="95">
        <f t="shared" si="8"/>
        <v>0</v>
      </c>
    </row>
    <row r="98" spans="1:7" ht="17.25" customHeight="1" x14ac:dyDescent="0.35">
      <c r="A98" s="152"/>
      <c r="B98" s="165"/>
      <c r="C98" s="166"/>
      <c r="D98" s="44"/>
      <c r="F98" s="46"/>
      <c r="G98" s="95">
        <f t="shared" si="8"/>
        <v>0</v>
      </c>
    </row>
    <row r="99" spans="1:7" ht="17.25" customHeight="1" x14ac:dyDescent="0.35">
      <c r="A99" s="198"/>
      <c r="B99" s="199"/>
      <c r="C99" s="200"/>
      <c r="D99" s="45"/>
      <c r="F99" s="46"/>
      <c r="G99" s="95">
        <f t="shared" si="8"/>
        <v>0</v>
      </c>
    </row>
    <row r="100" spans="1:7" ht="17.25" customHeight="1" x14ac:dyDescent="0.35">
      <c r="A100" s="198"/>
      <c r="B100" s="199"/>
      <c r="C100" s="200"/>
      <c r="D100" s="45"/>
      <c r="F100" s="46"/>
      <c r="G100" s="95">
        <f t="shared" si="8"/>
        <v>0</v>
      </c>
    </row>
    <row r="101" spans="1:7" ht="17.25" customHeight="1" x14ac:dyDescent="0.35">
      <c r="A101" s="198"/>
      <c r="B101" s="199"/>
      <c r="C101" s="200"/>
      <c r="D101" s="45"/>
      <c r="F101" s="46"/>
      <c r="G101" s="95">
        <f t="shared" si="8"/>
        <v>0</v>
      </c>
    </row>
    <row r="102" spans="1:7" ht="17.25" customHeight="1" thickBot="1" x14ac:dyDescent="0.4">
      <c r="A102" s="158"/>
      <c r="B102" s="159"/>
      <c r="C102" s="160"/>
      <c r="D102" s="105"/>
      <c r="F102" s="46"/>
      <c r="G102" s="95">
        <f t="shared" si="8"/>
        <v>0</v>
      </c>
    </row>
    <row r="103" spans="1:7" ht="18" customHeight="1" thickBot="1" x14ac:dyDescent="0.4">
      <c r="A103" s="103"/>
      <c r="F103" s="150" t="s">
        <v>116</v>
      </c>
      <c r="G103" s="151"/>
    </row>
    <row r="104" spans="1:7" x14ac:dyDescent="0.35">
      <c r="A104" s="155" t="s">
        <v>180</v>
      </c>
      <c r="B104" s="156"/>
      <c r="C104" s="157"/>
      <c r="D104" s="63" t="s">
        <v>118</v>
      </c>
      <c r="E104" s="104"/>
      <c r="F104" s="69" t="s">
        <v>119</v>
      </c>
      <c r="G104" s="69" t="s">
        <v>120</v>
      </c>
    </row>
    <row r="105" spans="1:7" x14ac:dyDescent="0.35">
      <c r="A105" s="152"/>
      <c r="B105" s="153"/>
      <c r="C105" s="154"/>
      <c r="D105" s="44"/>
      <c r="F105" s="46"/>
      <c r="G105" s="95">
        <f t="shared" ref="G105:G110" si="9">F105*D105</f>
        <v>0</v>
      </c>
    </row>
    <row r="106" spans="1:7" x14ac:dyDescent="0.35">
      <c r="A106" s="152"/>
      <c r="B106" s="165"/>
      <c r="C106" s="166"/>
      <c r="D106" s="106"/>
      <c r="F106" s="46"/>
      <c r="G106" s="95">
        <f t="shared" si="9"/>
        <v>0</v>
      </c>
    </row>
    <row r="107" spans="1:7" x14ac:dyDescent="0.35">
      <c r="A107" s="152"/>
      <c r="B107" s="165"/>
      <c r="C107" s="166"/>
      <c r="D107" s="106"/>
      <c r="F107" s="46"/>
      <c r="G107" s="95">
        <f t="shared" si="9"/>
        <v>0</v>
      </c>
    </row>
    <row r="108" spans="1:7" x14ac:dyDescent="0.35">
      <c r="A108" s="152"/>
      <c r="B108" s="165"/>
      <c r="C108" s="166"/>
      <c r="D108" s="89"/>
      <c r="F108" s="46"/>
      <c r="G108" s="95">
        <f t="shared" si="9"/>
        <v>0</v>
      </c>
    </row>
    <row r="109" spans="1:7" x14ac:dyDescent="0.35">
      <c r="A109" s="152"/>
      <c r="B109" s="153"/>
      <c r="C109" s="166"/>
      <c r="D109" s="89"/>
      <c r="F109" s="46"/>
      <c r="G109" s="95">
        <f t="shared" si="9"/>
        <v>0</v>
      </c>
    </row>
    <row r="110" spans="1:7" ht="16" thickBot="1" x14ac:dyDescent="0.4">
      <c r="A110" s="158"/>
      <c r="B110" s="159"/>
      <c r="C110" s="197"/>
      <c r="D110" s="90"/>
      <c r="F110" s="46"/>
      <c r="G110" s="95">
        <f t="shared" si="9"/>
        <v>0</v>
      </c>
    </row>
    <row r="111" spans="1:7" ht="8.25" customHeight="1" thickBot="1" x14ac:dyDescent="0.4"/>
    <row r="112" spans="1:7" ht="27" customHeight="1" thickBot="1" x14ac:dyDescent="0.4">
      <c r="D112" s="163" t="s">
        <v>185</v>
      </c>
      <c r="E112" s="162"/>
      <c r="F112" s="161">
        <f>SUM(G20:G26,G31:G83,G86:G102,G105:G107,G105:G110)</f>
        <v>0</v>
      </c>
      <c r="G112" s="162"/>
    </row>
  </sheetData>
  <sheetProtection algorithmName="SHA-512" hashValue="uYnZmJ60QSXhWgfNmILu71x3Yrr95666dHGm9t5d9S2dUYjHIdTZ/mEjfJVTSB9ur+ro0V2u1hxerf74LBuWOA==" saltValue="6UnXffPyBsinEGXsWLLwNw==" spinCount="100000" sheet="1" objects="1" scenarios="1" insertRows="0"/>
  <mergeCells count="96">
    <mergeCell ref="A106:C106"/>
    <mergeCell ref="A91:C91"/>
    <mergeCell ref="A92:C92"/>
    <mergeCell ref="A96:C96"/>
    <mergeCell ref="F112:G112"/>
    <mergeCell ref="D112:E112"/>
    <mergeCell ref="A108:C108"/>
    <mergeCell ref="A109:C109"/>
    <mergeCell ref="A110:C110"/>
    <mergeCell ref="A98:C98"/>
    <mergeCell ref="A102:C102"/>
    <mergeCell ref="F103:G103"/>
    <mergeCell ref="A99:C99"/>
    <mergeCell ref="A100:C100"/>
    <mergeCell ref="A101:C101"/>
    <mergeCell ref="F16:G16"/>
    <mergeCell ref="A107:C107"/>
    <mergeCell ref="A104:C104"/>
    <mergeCell ref="A89:C89"/>
    <mergeCell ref="A90:C90"/>
    <mergeCell ref="A87:C87"/>
    <mergeCell ref="A88:C88"/>
    <mergeCell ref="A85:C85"/>
    <mergeCell ref="A81:B81"/>
    <mergeCell ref="A105:C105"/>
    <mergeCell ref="A76:B76"/>
    <mergeCell ref="A45:B45"/>
    <mergeCell ref="A69:B69"/>
    <mergeCell ref="A68:B68"/>
    <mergeCell ref="A83:B83"/>
    <mergeCell ref="A97:C97"/>
    <mergeCell ref="A86:C86"/>
    <mergeCell ref="A80:B80"/>
    <mergeCell ref="A58:B58"/>
    <mergeCell ref="A59:B59"/>
    <mergeCell ref="A61:B61"/>
    <mergeCell ref="A60:B60"/>
    <mergeCell ref="A78:B78"/>
    <mergeCell ref="A79:B79"/>
    <mergeCell ref="A74:B74"/>
    <mergeCell ref="A75:B75"/>
    <mergeCell ref="A71:B71"/>
    <mergeCell ref="A72:B72"/>
    <mergeCell ref="A14:B14"/>
    <mergeCell ref="A48:B48"/>
    <mergeCell ref="A50:B50"/>
    <mergeCell ref="A47:B47"/>
    <mergeCell ref="A49:B49"/>
    <mergeCell ref="A38:B38"/>
    <mergeCell ref="A41:B41"/>
    <mergeCell ref="A42:B42"/>
    <mergeCell ref="A44:B44"/>
    <mergeCell ref="A46:B46"/>
    <mergeCell ref="F17:G17"/>
    <mergeCell ref="A28:E28"/>
    <mergeCell ref="A1:E1"/>
    <mergeCell ref="A3:B3"/>
    <mergeCell ref="A4:B4"/>
    <mergeCell ref="A5:B5"/>
    <mergeCell ref="A7:B7"/>
    <mergeCell ref="A8:B8"/>
    <mergeCell ref="A9:B9"/>
    <mergeCell ref="A10:B10"/>
    <mergeCell ref="F18:G18"/>
    <mergeCell ref="A15:B15"/>
    <mergeCell ref="A17:E17"/>
    <mergeCell ref="A11:B11"/>
    <mergeCell ref="A12:B12"/>
    <mergeCell ref="A13:B13"/>
    <mergeCell ref="F29:G29"/>
    <mergeCell ref="A39:B39"/>
    <mergeCell ref="A33:B33"/>
    <mergeCell ref="A82:B82"/>
    <mergeCell ref="A34:B34"/>
    <mergeCell ref="A35:B35"/>
    <mergeCell ref="A36:B36"/>
    <mergeCell ref="A43:B43"/>
    <mergeCell ref="A30:B30"/>
    <mergeCell ref="A31:B31"/>
    <mergeCell ref="A54:B54"/>
    <mergeCell ref="A51:B51"/>
    <mergeCell ref="A55:B55"/>
    <mergeCell ref="A56:B56"/>
    <mergeCell ref="A57:B57"/>
    <mergeCell ref="A52:B52"/>
    <mergeCell ref="F84:G84"/>
    <mergeCell ref="A62:B62"/>
    <mergeCell ref="A63:B63"/>
    <mergeCell ref="A70:B70"/>
    <mergeCell ref="A65:B65"/>
    <mergeCell ref="A66:B66"/>
    <mergeCell ref="A67:B67"/>
    <mergeCell ref="A77:B77"/>
    <mergeCell ref="A73:B73"/>
    <mergeCell ref="A64:B64"/>
    <mergeCell ref="A84:B84"/>
  </mergeCells>
  <phoneticPr fontId="0" type="noConversion"/>
  <pageMargins left="0.53" right="0.65" top="0.32" bottom="0.36" header="0.18" footer="0.18"/>
  <pageSetup paperSize="9" scale="43" orientation="portrait" r:id="rId1"/>
  <headerFooter alignWithMargins="0">
    <oddHeader>&amp;F</oddHeader>
    <oddFoote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EAD4C-CE91-4499-A9A6-C1A872B2DADD}">
  <dimension ref="A1:K112"/>
  <sheetViews>
    <sheetView topLeftCell="A93" zoomScaleNormal="75" workbookViewId="0">
      <selection activeCell="A105" sqref="A105:D110"/>
    </sheetView>
  </sheetViews>
  <sheetFormatPr defaultColWidth="8.90625" defaultRowHeight="15.5" x14ac:dyDescent="0.35"/>
  <cols>
    <col min="1" max="1" width="40.453125" style="42" customWidth="1"/>
    <col min="2" max="2" width="30.90625" style="42" customWidth="1"/>
    <col min="3" max="3" width="24.453125" style="91" customWidth="1"/>
    <col min="4" max="4" width="21.453125" style="42" customWidth="1"/>
    <col min="5" max="5" width="7.453125" style="42" customWidth="1"/>
    <col min="6" max="6" width="19.08984375" style="91" customWidth="1"/>
    <col min="7" max="7" width="17.90625" style="42" customWidth="1"/>
    <col min="8" max="16384" width="8.90625" style="42"/>
  </cols>
  <sheetData>
    <row r="1" spans="1:7" ht="27" customHeight="1" x14ac:dyDescent="0.35">
      <c r="A1" s="180" t="s">
        <v>97</v>
      </c>
      <c r="B1" s="196"/>
      <c r="C1" s="196"/>
      <c r="D1" s="196"/>
      <c r="E1" s="196"/>
    </row>
    <row r="2" spans="1:7" ht="8.25" customHeight="1" x14ac:dyDescent="0.35"/>
    <row r="3" spans="1:7" x14ac:dyDescent="0.35">
      <c r="A3" s="181" t="s">
        <v>98</v>
      </c>
      <c r="B3" s="182"/>
      <c r="C3" s="69" t="s">
        <v>99</v>
      </c>
      <c r="D3" s="76"/>
    </row>
    <row r="4" spans="1:7" x14ac:dyDescent="0.35">
      <c r="A4" s="180" t="s">
        <v>100</v>
      </c>
      <c r="B4" s="183"/>
      <c r="C4" s="69" t="s">
        <v>101</v>
      </c>
      <c r="D4" s="77"/>
    </row>
    <row r="5" spans="1:7" x14ac:dyDescent="0.35">
      <c r="A5" s="180" t="s">
        <v>186</v>
      </c>
      <c r="B5" s="183"/>
      <c r="C5" s="69" t="s">
        <v>101</v>
      </c>
      <c r="D5" s="77"/>
    </row>
    <row r="6" spans="1:7" x14ac:dyDescent="0.35">
      <c r="C6" s="40"/>
      <c r="D6" s="41"/>
    </row>
    <row r="7" spans="1:7" x14ac:dyDescent="0.35">
      <c r="A7" s="180" t="s">
        <v>103</v>
      </c>
      <c r="B7" s="183"/>
      <c r="C7" s="78"/>
      <c r="D7" s="41"/>
    </row>
    <row r="8" spans="1:7" x14ac:dyDescent="0.35">
      <c r="A8" s="141" t="s">
        <v>105</v>
      </c>
      <c r="B8" s="185"/>
      <c r="C8" s="92"/>
    </row>
    <row r="9" spans="1:7" x14ac:dyDescent="0.35">
      <c r="A9" s="141" t="s">
        <v>106</v>
      </c>
      <c r="B9" s="185"/>
      <c r="C9" s="57">
        <f>D3/100000*C8</f>
        <v>0</v>
      </c>
      <c r="D9" s="56"/>
    </row>
    <row r="10" spans="1:7" x14ac:dyDescent="0.35">
      <c r="A10" s="141" t="s">
        <v>107</v>
      </c>
      <c r="B10" s="185"/>
      <c r="C10" s="46"/>
    </row>
    <row r="11" spans="1:7" x14ac:dyDescent="0.35">
      <c r="A11" s="141" t="s">
        <v>108</v>
      </c>
      <c r="B11" s="185"/>
      <c r="C11" s="57">
        <f>C9-C10</f>
        <v>0</v>
      </c>
      <c r="D11" s="79"/>
    </row>
    <row r="12" spans="1:7" x14ac:dyDescent="0.35">
      <c r="A12" s="184" t="s">
        <v>187</v>
      </c>
      <c r="B12" s="185"/>
      <c r="C12" s="80">
        <f>C11*D4</f>
        <v>0</v>
      </c>
      <c r="D12" s="81"/>
    </row>
    <row r="13" spans="1:7" s="41" customFormat="1" x14ac:dyDescent="0.35">
      <c r="A13" s="180" t="s">
        <v>110</v>
      </c>
      <c r="B13" s="185"/>
      <c r="C13" s="93">
        <f>C11+C12</f>
        <v>0</v>
      </c>
      <c r="D13" s="56"/>
      <c r="F13" s="40"/>
    </row>
    <row r="14" spans="1:7" s="41" customFormat="1" x14ac:dyDescent="0.35">
      <c r="A14" s="180" t="s">
        <v>111</v>
      </c>
      <c r="B14" s="185"/>
      <c r="C14" s="57">
        <f>C13-C15</f>
        <v>0</v>
      </c>
      <c r="D14" s="56"/>
      <c r="F14" s="40"/>
    </row>
    <row r="15" spans="1:7" s="41" customFormat="1" x14ac:dyDescent="0.35">
      <c r="A15" s="180" t="s">
        <v>112</v>
      </c>
      <c r="B15" s="185"/>
      <c r="C15" s="57">
        <f>SUM(C13*D5)</f>
        <v>0</v>
      </c>
      <c r="D15" s="56"/>
      <c r="F15" s="40"/>
    </row>
    <row r="16" spans="1:7" ht="16.5" customHeight="1" x14ac:dyDescent="0.35">
      <c r="F16" s="191" t="s">
        <v>113</v>
      </c>
      <c r="G16" s="192"/>
    </row>
    <row r="17" spans="1:7" ht="18.75" customHeight="1" x14ac:dyDescent="0.35">
      <c r="A17" s="193" t="s">
        <v>114</v>
      </c>
      <c r="B17" s="193"/>
      <c r="C17" s="193"/>
      <c r="D17" s="193"/>
      <c r="E17" s="193"/>
      <c r="F17" s="189" t="s">
        <v>115</v>
      </c>
      <c r="G17" s="190"/>
    </row>
    <row r="18" spans="1:7" ht="16.5" customHeight="1" thickBot="1" x14ac:dyDescent="0.4">
      <c r="A18" s="58"/>
      <c r="B18" s="58"/>
      <c r="C18" s="40"/>
      <c r="D18" s="58"/>
      <c r="F18" s="150" t="s">
        <v>116</v>
      </c>
      <c r="G18" s="151"/>
    </row>
    <row r="19" spans="1:7" ht="19.5" customHeight="1" thickBot="1" x14ac:dyDescent="0.4">
      <c r="B19" s="94" t="s">
        <v>117</v>
      </c>
      <c r="C19" s="66" t="s">
        <v>29</v>
      </c>
      <c r="D19" s="63" t="s">
        <v>118</v>
      </c>
      <c r="F19" s="69" t="s">
        <v>119</v>
      </c>
      <c r="G19" s="69" t="s">
        <v>120</v>
      </c>
    </row>
    <row r="20" spans="1:7" x14ac:dyDescent="0.35">
      <c r="A20" s="64" t="s">
        <v>121</v>
      </c>
      <c r="B20" s="65">
        <v>30</v>
      </c>
      <c r="C20" s="66">
        <v>300</v>
      </c>
      <c r="D20" s="59">
        <f t="shared" ref="D20:D26" si="0">SUM(C20/10)*$C$14</f>
        <v>0</v>
      </c>
      <c r="F20" s="46">
        <v>0.03</v>
      </c>
      <c r="G20" s="95">
        <f t="shared" ref="G20:G26" si="1">F20*D20</f>
        <v>0</v>
      </c>
    </row>
    <row r="21" spans="1:7" x14ac:dyDescent="0.35">
      <c r="A21" s="67" t="s">
        <v>122</v>
      </c>
      <c r="B21" s="68">
        <v>15</v>
      </c>
      <c r="C21" s="69">
        <f>B21*10</f>
        <v>150</v>
      </c>
      <c r="D21" s="60">
        <f t="shared" si="0"/>
        <v>0</v>
      </c>
      <c r="F21" s="46">
        <v>7.0000000000000007E-2</v>
      </c>
      <c r="G21" s="95">
        <f t="shared" si="1"/>
        <v>0</v>
      </c>
    </row>
    <row r="22" spans="1:7" x14ac:dyDescent="0.35">
      <c r="A22" s="70" t="s">
        <v>123</v>
      </c>
      <c r="B22" s="71">
        <v>2</v>
      </c>
      <c r="C22" s="72">
        <v>14</v>
      </c>
      <c r="D22" s="61">
        <f t="shared" si="0"/>
        <v>0</v>
      </c>
      <c r="F22" s="46">
        <v>2.4E-2</v>
      </c>
      <c r="G22" s="95">
        <f t="shared" si="1"/>
        <v>0</v>
      </c>
    </row>
    <row r="23" spans="1:7" x14ac:dyDescent="0.35">
      <c r="A23" s="67" t="s">
        <v>124</v>
      </c>
      <c r="B23" s="68">
        <v>4</v>
      </c>
      <c r="C23" s="69">
        <f>B23*10</f>
        <v>40</v>
      </c>
      <c r="D23" s="60">
        <f t="shared" si="0"/>
        <v>0</v>
      </c>
      <c r="F23" s="46">
        <v>0.09</v>
      </c>
      <c r="G23" s="95">
        <f t="shared" si="1"/>
        <v>0</v>
      </c>
    </row>
    <row r="24" spans="1:7" x14ac:dyDescent="0.35">
      <c r="A24" s="67" t="s">
        <v>125</v>
      </c>
      <c r="B24" s="68">
        <v>1</v>
      </c>
      <c r="C24" s="69">
        <f>B24*10</f>
        <v>10</v>
      </c>
      <c r="D24" s="60">
        <f t="shared" si="0"/>
        <v>0</v>
      </c>
      <c r="F24" s="46">
        <v>0.33</v>
      </c>
      <c r="G24" s="95">
        <f t="shared" si="1"/>
        <v>0</v>
      </c>
    </row>
    <row r="25" spans="1:7" x14ac:dyDescent="0.35">
      <c r="A25" s="67" t="s">
        <v>126</v>
      </c>
      <c r="B25" s="68"/>
      <c r="C25" s="69">
        <v>5</v>
      </c>
      <c r="D25" s="60">
        <f t="shared" si="0"/>
        <v>0</v>
      </c>
      <c r="F25" s="46">
        <v>0.68</v>
      </c>
      <c r="G25" s="95">
        <f t="shared" si="1"/>
        <v>0</v>
      </c>
    </row>
    <row r="26" spans="1:7" ht="16" thickBot="1" x14ac:dyDescent="0.4">
      <c r="A26" s="73" t="s">
        <v>127</v>
      </c>
      <c r="B26" s="74">
        <v>4</v>
      </c>
      <c r="C26" s="75">
        <v>40</v>
      </c>
      <c r="D26" s="62">
        <f t="shared" si="0"/>
        <v>0</v>
      </c>
      <c r="F26" s="46">
        <v>2E-3</v>
      </c>
      <c r="G26" s="95">
        <f t="shared" si="1"/>
        <v>0</v>
      </c>
    </row>
    <row r="27" spans="1:7" ht="10.5" customHeight="1" x14ac:dyDescent="0.35"/>
    <row r="28" spans="1:7" ht="23.25" customHeight="1" thickBot="1" x14ac:dyDescent="0.4">
      <c r="A28" s="186" t="s">
        <v>128</v>
      </c>
      <c r="B28" s="186"/>
      <c r="C28" s="186"/>
      <c r="D28" s="186"/>
      <c r="E28" s="186"/>
      <c r="F28" s="40"/>
    </row>
    <row r="29" spans="1:7" ht="16.5" customHeight="1" thickBot="1" x14ac:dyDescent="0.4">
      <c r="A29" s="82"/>
      <c r="B29" s="83"/>
      <c r="C29" s="84"/>
      <c r="D29" s="85"/>
      <c r="E29" s="41"/>
      <c r="F29" s="150" t="s">
        <v>116</v>
      </c>
      <c r="G29" s="151"/>
    </row>
    <row r="30" spans="1:7" x14ac:dyDescent="0.35">
      <c r="A30" s="194"/>
      <c r="B30" s="195"/>
      <c r="C30" s="111" t="s">
        <v>40</v>
      </c>
      <c r="D30" s="63" t="s">
        <v>118</v>
      </c>
      <c r="E30" s="41"/>
      <c r="F30" s="69" t="s">
        <v>119</v>
      </c>
      <c r="G30" s="69" t="s">
        <v>120</v>
      </c>
    </row>
    <row r="31" spans="1:7" x14ac:dyDescent="0.35">
      <c r="A31" s="187" t="s">
        <v>130</v>
      </c>
      <c r="B31" s="177"/>
      <c r="C31" s="96">
        <v>600</v>
      </c>
      <c r="D31" s="60">
        <f t="shared" ref="D31:D42" si="2">SUM(C31/20)*$C$15</f>
        <v>0</v>
      </c>
      <c r="F31" s="46">
        <v>0.03</v>
      </c>
      <c r="G31" s="95">
        <f t="shared" ref="G31:G41" si="3">F31*D31</f>
        <v>0</v>
      </c>
    </row>
    <row r="32" spans="1:7" x14ac:dyDescent="0.35">
      <c r="A32" s="97" t="s">
        <v>131</v>
      </c>
      <c r="B32" s="97"/>
      <c r="C32" s="98">
        <v>4</v>
      </c>
      <c r="D32" s="60">
        <f t="shared" si="2"/>
        <v>0</v>
      </c>
      <c r="F32" s="46">
        <v>1.1000000000000001</v>
      </c>
      <c r="G32" s="95">
        <f t="shared" si="3"/>
        <v>0</v>
      </c>
    </row>
    <row r="33" spans="1:7" x14ac:dyDescent="0.35">
      <c r="A33" s="188" t="s">
        <v>132</v>
      </c>
      <c r="B33" s="172"/>
      <c r="C33" s="96">
        <v>400</v>
      </c>
      <c r="D33" s="60">
        <f t="shared" si="2"/>
        <v>0</v>
      </c>
      <c r="F33" s="46">
        <v>0.15</v>
      </c>
      <c r="G33" s="95">
        <f t="shared" si="3"/>
        <v>0</v>
      </c>
    </row>
    <row r="34" spans="1:7" x14ac:dyDescent="0.35">
      <c r="A34" s="171" t="s">
        <v>133</v>
      </c>
      <c r="B34" s="177"/>
      <c r="C34" s="96">
        <v>10</v>
      </c>
      <c r="D34" s="60">
        <f t="shared" si="2"/>
        <v>0</v>
      </c>
      <c r="F34" s="46">
        <v>0.68</v>
      </c>
      <c r="G34" s="95">
        <f t="shared" si="3"/>
        <v>0</v>
      </c>
    </row>
    <row r="35" spans="1:7" x14ac:dyDescent="0.35">
      <c r="A35" s="171" t="s">
        <v>134</v>
      </c>
      <c r="B35" s="177"/>
      <c r="C35" s="96">
        <v>300</v>
      </c>
      <c r="D35" s="60">
        <f t="shared" si="2"/>
        <v>0</v>
      </c>
      <c r="F35" s="46">
        <v>7.0000000000000007E-2</v>
      </c>
      <c r="G35" s="95">
        <f t="shared" si="3"/>
        <v>0</v>
      </c>
    </row>
    <row r="36" spans="1:7" x14ac:dyDescent="0.35">
      <c r="A36" s="171" t="s">
        <v>135</v>
      </c>
      <c r="B36" s="177"/>
      <c r="C36" s="96">
        <v>250</v>
      </c>
      <c r="D36" s="60">
        <f t="shared" si="2"/>
        <v>0</v>
      </c>
      <c r="F36" s="46">
        <v>0.04</v>
      </c>
      <c r="G36" s="95">
        <f t="shared" si="3"/>
        <v>0</v>
      </c>
    </row>
    <row r="37" spans="1:7" x14ac:dyDescent="0.35">
      <c r="A37" s="67" t="s">
        <v>136</v>
      </c>
      <c r="B37" s="67"/>
      <c r="C37" s="96">
        <v>2</v>
      </c>
      <c r="D37" s="60">
        <f t="shared" si="2"/>
        <v>0</v>
      </c>
      <c r="F37" s="46">
        <v>0.7</v>
      </c>
      <c r="G37" s="95">
        <f t="shared" si="3"/>
        <v>0</v>
      </c>
    </row>
    <row r="38" spans="1:7" x14ac:dyDescent="0.35">
      <c r="A38" s="171" t="s">
        <v>188</v>
      </c>
      <c r="B38" s="177"/>
      <c r="C38" s="96">
        <v>45</v>
      </c>
      <c r="D38" s="60">
        <f t="shared" si="2"/>
        <v>0</v>
      </c>
      <c r="F38" s="46">
        <v>2.4E-2</v>
      </c>
      <c r="G38" s="95">
        <f t="shared" si="3"/>
        <v>0</v>
      </c>
    </row>
    <row r="39" spans="1:7" x14ac:dyDescent="0.35">
      <c r="A39" s="171" t="s">
        <v>138</v>
      </c>
      <c r="B39" s="172"/>
      <c r="C39" s="96">
        <v>80</v>
      </c>
      <c r="D39" s="60">
        <f t="shared" si="2"/>
        <v>0</v>
      </c>
      <c r="F39" s="46">
        <v>0.09</v>
      </c>
      <c r="G39" s="95">
        <f t="shared" si="3"/>
        <v>0</v>
      </c>
    </row>
    <row r="40" spans="1:7" x14ac:dyDescent="0.35">
      <c r="A40" s="99" t="s">
        <v>139</v>
      </c>
      <c r="B40" s="99"/>
      <c r="C40" s="96">
        <v>1</v>
      </c>
      <c r="D40" s="60">
        <f t="shared" si="2"/>
        <v>0</v>
      </c>
      <c r="F40" s="46">
        <v>4.87</v>
      </c>
      <c r="G40" s="95">
        <f t="shared" si="3"/>
        <v>0</v>
      </c>
    </row>
    <row r="41" spans="1:7" x14ac:dyDescent="0.35">
      <c r="A41" s="171" t="s">
        <v>140</v>
      </c>
      <c r="B41" s="177"/>
      <c r="C41" s="96">
        <v>100</v>
      </c>
      <c r="D41" s="60">
        <f t="shared" si="2"/>
        <v>0</v>
      </c>
      <c r="F41" s="46">
        <v>0.02</v>
      </c>
      <c r="G41" s="95">
        <f t="shared" si="3"/>
        <v>0</v>
      </c>
    </row>
    <row r="42" spans="1:7" x14ac:dyDescent="0.35">
      <c r="A42" s="171" t="s">
        <v>141</v>
      </c>
      <c r="B42" s="177"/>
      <c r="C42" s="96">
        <v>2</v>
      </c>
      <c r="D42" s="60">
        <f t="shared" si="2"/>
        <v>0</v>
      </c>
      <c r="F42" s="46"/>
      <c r="G42" s="95"/>
    </row>
    <row r="43" spans="1:7" ht="6.75" customHeight="1" x14ac:dyDescent="0.35">
      <c r="A43" s="173"/>
      <c r="B43" s="174"/>
      <c r="C43" s="96"/>
      <c r="D43" s="86"/>
      <c r="F43" s="96"/>
      <c r="G43" s="95"/>
    </row>
    <row r="44" spans="1:7" ht="15.75" customHeight="1" x14ac:dyDescent="0.35">
      <c r="A44" s="171" t="s">
        <v>142</v>
      </c>
      <c r="B44" s="177"/>
      <c r="C44" s="96">
        <v>100</v>
      </c>
      <c r="D44" s="87">
        <f t="shared" ref="D44:D50" si="4">SUM(C44/20)*$C$15</f>
        <v>0</v>
      </c>
      <c r="F44" s="100">
        <v>0.627</v>
      </c>
      <c r="G44" s="95">
        <f t="shared" ref="G44:G50" si="5">F44*D44</f>
        <v>0</v>
      </c>
    </row>
    <row r="45" spans="1:7" x14ac:dyDescent="0.35">
      <c r="A45" s="171" t="s">
        <v>143</v>
      </c>
      <c r="B45" s="177"/>
      <c r="C45" s="96">
        <v>460</v>
      </c>
      <c r="D45" s="60">
        <f t="shared" si="4"/>
        <v>0</v>
      </c>
      <c r="F45" s="46">
        <v>0.376</v>
      </c>
      <c r="G45" s="95">
        <f t="shared" si="5"/>
        <v>0</v>
      </c>
    </row>
    <row r="46" spans="1:7" x14ac:dyDescent="0.35">
      <c r="A46" s="171" t="s">
        <v>144</v>
      </c>
      <c r="B46" s="177"/>
      <c r="C46" s="96">
        <v>3</v>
      </c>
      <c r="D46" s="60">
        <f t="shared" si="4"/>
        <v>0</v>
      </c>
      <c r="F46" s="46">
        <v>0.16300000000000001</v>
      </c>
      <c r="G46" s="95">
        <f t="shared" si="5"/>
        <v>0</v>
      </c>
    </row>
    <row r="47" spans="1:7" x14ac:dyDescent="0.35">
      <c r="A47" s="171" t="s">
        <v>145</v>
      </c>
      <c r="B47" s="177"/>
      <c r="C47" s="96">
        <v>5</v>
      </c>
      <c r="D47" s="60">
        <f t="shared" si="4"/>
        <v>0</v>
      </c>
      <c r="F47" s="46">
        <v>0.161</v>
      </c>
      <c r="G47" s="95">
        <f t="shared" si="5"/>
        <v>0</v>
      </c>
    </row>
    <row r="48" spans="1:7" x14ac:dyDescent="0.35">
      <c r="A48" s="171" t="s">
        <v>146</v>
      </c>
      <c r="B48" s="177"/>
      <c r="C48" s="96">
        <v>5</v>
      </c>
      <c r="D48" s="60">
        <f t="shared" si="4"/>
        <v>0</v>
      </c>
      <c r="F48" s="46">
        <v>0.372</v>
      </c>
      <c r="G48" s="95">
        <f t="shared" si="5"/>
        <v>0</v>
      </c>
    </row>
    <row r="49" spans="1:11" x14ac:dyDescent="0.35">
      <c r="A49" s="171" t="s">
        <v>147</v>
      </c>
      <c r="B49" s="177"/>
      <c r="C49" s="96">
        <v>10</v>
      </c>
      <c r="D49" s="60">
        <f t="shared" si="4"/>
        <v>0</v>
      </c>
      <c r="F49" s="46">
        <v>1.31</v>
      </c>
      <c r="G49" s="95">
        <f t="shared" si="5"/>
        <v>0</v>
      </c>
    </row>
    <row r="50" spans="1:11" x14ac:dyDescent="0.35">
      <c r="A50" s="171" t="s">
        <v>148</v>
      </c>
      <c r="B50" s="177"/>
      <c r="C50" s="96">
        <v>420</v>
      </c>
      <c r="D50" s="60">
        <f t="shared" si="4"/>
        <v>0</v>
      </c>
      <c r="F50" s="46">
        <v>0.08</v>
      </c>
      <c r="G50" s="95">
        <f t="shared" si="5"/>
        <v>0</v>
      </c>
    </row>
    <row r="51" spans="1:11" ht="6" customHeight="1" x14ac:dyDescent="0.35">
      <c r="A51" s="148"/>
      <c r="B51" s="149"/>
      <c r="C51" s="96"/>
      <c r="D51" s="86"/>
      <c r="F51" s="96"/>
      <c r="G51" s="95"/>
    </row>
    <row r="52" spans="1:11" x14ac:dyDescent="0.35">
      <c r="A52" s="178" t="s">
        <v>149</v>
      </c>
      <c r="B52" s="179"/>
      <c r="C52" s="96">
        <v>15</v>
      </c>
      <c r="D52" s="60">
        <f>SUM(C52/20)*$C$15</f>
        <v>0</v>
      </c>
      <c r="F52" s="46">
        <v>0.66700000000000004</v>
      </c>
      <c r="G52" s="95">
        <f>F52*D52</f>
        <v>0</v>
      </c>
    </row>
    <row r="53" spans="1:11" x14ac:dyDescent="0.35">
      <c r="A53" s="99" t="s">
        <v>150</v>
      </c>
      <c r="C53" s="96">
        <v>35</v>
      </c>
      <c r="D53" s="60">
        <f>SUM(C53/20)*$C$15</f>
        <v>0</v>
      </c>
      <c r="F53" s="46">
        <v>0.68899999999999995</v>
      </c>
      <c r="G53" s="95">
        <f>F53*D53</f>
        <v>0</v>
      </c>
    </row>
    <row r="54" spans="1:11" ht="15.75" customHeight="1" x14ac:dyDescent="0.35">
      <c r="A54" s="171" t="s">
        <v>151</v>
      </c>
      <c r="B54" s="177"/>
      <c r="C54" s="96">
        <v>120</v>
      </c>
      <c r="D54" s="60">
        <f>SUM(C54/20)*$C$15</f>
        <v>0</v>
      </c>
      <c r="F54" s="100">
        <v>0.60099999999999998</v>
      </c>
      <c r="G54" s="95">
        <f>F54*D54</f>
        <v>0</v>
      </c>
    </row>
    <row r="55" spans="1:11" ht="6" customHeight="1" x14ac:dyDescent="0.35">
      <c r="A55" s="171"/>
      <c r="B55" s="177"/>
      <c r="C55" s="96"/>
      <c r="D55" s="86"/>
      <c r="F55" s="96"/>
      <c r="G55" s="95"/>
    </row>
    <row r="56" spans="1:11" x14ac:dyDescent="0.35">
      <c r="A56" s="171" t="s">
        <v>152</v>
      </c>
      <c r="B56" s="177"/>
      <c r="C56" s="96">
        <v>15</v>
      </c>
      <c r="D56" s="60">
        <f>SUM(C56/20)*$C$15</f>
        <v>0</v>
      </c>
      <c r="F56" s="46">
        <v>0.33</v>
      </c>
      <c r="G56" s="95">
        <f>F56*D56</f>
        <v>0</v>
      </c>
    </row>
    <row r="57" spans="1:11" x14ac:dyDescent="0.35">
      <c r="A57" s="173" t="s">
        <v>153</v>
      </c>
      <c r="B57" s="174"/>
      <c r="C57" s="96">
        <v>25</v>
      </c>
      <c r="D57" s="60">
        <f>SUM(C57/20)*$C$15</f>
        <v>0</v>
      </c>
      <c r="F57" s="46">
        <v>0.221</v>
      </c>
      <c r="G57" s="95">
        <f>F57*D57</f>
        <v>0</v>
      </c>
    </row>
    <row r="58" spans="1:11" ht="7.5" customHeight="1" x14ac:dyDescent="0.35">
      <c r="A58" s="175"/>
      <c r="B58" s="176"/>
      <c r="C58" s="96"/>
      <c r="D58" s="86"/>
      <c r="F58" s="96"/>
      <c r="G58" s="95"/>
    </row>
    <row r="59" spans="1:11" x14ac:dyDescent="0.35">
      <c r="A59" s="148" t="s">
        <v>154</v>
      </c>
      <c r="B59" s="149"/>
      <c r="C59" s="96">
        <v>100</v>
      </c>
      <c r="D59" s="60">
        <f t="shared" ref="D59:D83" si="6">SUM(C59/20)*$C$15</f>
        <v>0</v>
      </c>
      <c r="F59" s="46">
        <v>0.32</v>
      </c>
      <c r="G59" s="95">
        <f t="shared" ref="G59:G83" si="7">F59*D59</f>
        <v>0</v>
      </c>
    </row>
    <row r="60" spans="1:11" ht="15.75" customHeight="1" x14ac:dyDescent="0.35">
      <c r="A60" s="148" t="s">
        <v>67</v>
      </c>
      <c r="B60" s="149"/>
      <c r="C60" s="96">
        <v>5</v>
      </c>
      <c r="D60" s="60">
        <f t="shared" si="6"/>
        <v>0</v>
      </c>
      <c r="F60" s="46">
        <v>2.27</v>
      </c>
      <c r="G60" s="95">
        <f t="shared" si="7"/>
        <v>0</v>
      </c>
    </row>
    <row r="61" spans="1:11" ht="17.25" customHeight="1" x14ac:dyDescent="0.35">
      <c r="A61" s="148" t="s">
        <v>68</v>
      </c>
      <c r="B61" s="149"/>
      <c r="C61" s="96">
        <v>200</v>
      </c>
      <c r="D61" s="60">
        <f t="shared" si="6"/>
        <v>0</v>
      </c>
      <c r="F61" s="46">
        <v>2E-3</v>
      </c>
      <c r="G61" s="95">
        <f t="shared" si="7"/>
        <v>0</v>
      </c>
    </row>
    <row r="62" spans="1:11" ht="17.25" customHeight="1" x14ac:dyDescent="0.35">
      <c r="A62" s="148" t="s">
        <v>155</v>
      </c>
      <c r="B62" s="149"/>
      <c r="C62" s="96">
        <v>400</v>
      </c>
      <c r="D62" s="60">
        <f t="shared" si="6"/>
        <v>0</v>
      </c>
      <c r="F62" s="46">
        <v>4.2999999999999997E-2</v>
      </c>
      <c r="G62" s="95">
        <f t="shared" si="7"/>
        <v>0</v>
      </c>
      <c r="K62" s="107"/>
    </row>
    <row r="63" spans="1:11" ht="17.25" customHeight="1" x14ac:dyDescent="0.35">
      <c r="A63" s="148" t="s">
        <v>156</v>
      </c>
      <c r="B63" s="149"/>
      <c r="C63" s="96">
        <v>320</v>
      </c>
      <c r="D63" s="60">
        <f t="shared" si="6"/>
        <v>0</v>
      </c>
      <c r="F63" s="46">
        <v>0.03</v>
      </c>
      <c r="G63" s="95">
        <f t="shared" si="7"/>
        <v>0</v>
      </c>
    </row>
    <row r="64" spans="1:11" ht="17.25" customHeight="1" x14ac:dyDescent="0.35">
      <c r="A64" s="148" t="s">
        <v>157</v>
      </c>
      <c r="B64" s="149"/>
      <c r="C64" s="96">
        <v>10</v>
      </c>
      <c r="D64" s="60">
        <f t="shared" si="6"/>
        <v>0</v>
      </c>
      <c r="F64" s="46">
        <v>4.9000000000000002E-2</v>
      </c>
      <c r="G64" s="95">
        <f t="shared" si="7"/>
        <v>0</v>
      </c>
    </row>
    <row r="65" spans="1:7" ht="17.25" customHeight="1" x14ac:dyDescent="0.35">
      <c r="A65" s="148" t="s">
        <v>158</v>
      </c>
      <c r="B65" s="149"/>
      <c r="C65" s="96">
        <v>2</v>
      </c>
      <c r="D65" s="60">
        <f t="shared" si="6"/>
        <v>0</v>
      </c>
      <c r="F65" s="46">
        <v>0.34</v>
      </c>
      <c r="G65" s="95">
        <f t="shared" si="7"/>
        <v>0</v>
      </c>
    </row>
    <row r="66" spans="1:7" ht="17.25" customHeight="1" x14ac:dyDescent="0.35">
      <c r="A66" s="148" t="s">
        <v>73</v>
      </c>
      <c r="B66" s="149"/>
      <c r="C66" s="96">
        <v>400</v>
      </c>
      <c r="D66" s="60">
        <f t="shared" si="6"/>
        <v>0</v>
      </c>
      <c r="F66" s="46">
        <v>1.9E-2</v>
      </c>
      <c r="G66" s="95">
        <f t="shared" si="7"/>
        <v>0</v>
      </c>
    </row>
    <row r="67" spans="1:7" ht="16.5" customHeight="1" x14ac:dyDescent="0.35">
      <c r="A67" s="148" t="s">
        <v>74</v>
      </c>
      <c r="B67" s="149"/>
      <c r="C67" s="96">
        <v>400</v>
      </c>
      <c r="D67" s="60">
        <f t="shared" si="6"/>
        <v>0</v>
      </c>
      <c r="F67" s="46">
        <v>1.6E-2</v>
      </c>
      <c r="G67" s="95">
        <f t="shared" si="7"/>
        <v>0</v>
      </c>
    </row>
    <row r="68" spans="1:7" ht="16.5" customHeight="1" x14ac:dyDescent="0.35">
      <c r="A68" s="148" t="s">
        <v>159</v>
      </c>
      <c r="B68" s="149"/>
      <c r="C68" s="96">
        <v>20</v>
      </c>
      <c r="D68" s="60">
        <f t="shared" si="6"/>
        <v>0</v>
      </c>
      <c r="F68" s="46">
        <v>0.28799999999999998</v>
      </c>
      <c r="G68" s="95">
        <f t="shared" si="7"/>
        <v>0</v>
      </c>
    </row>
    <row r="69" spans="1:7" ht="16.5" customHeight="1" x14ac:dyDescent="0.35">
      <c r="A69" s="148" t="s">
        <v>160</v>
      </c>
      <c r="B69" s="149"/>
      <c r="C69" s="96">
        <v>20</v>
      </c>
      <c r="D69" s="60">
        <f t="shared" si="6"/>
        <v>0</v>
      </c>
      <c r="F69" s="46">
        <v>0.314</v>
      </c>
      <c r="G69" s="95">
        <f t="shared" si="7"/>
        <v>0</v>
      </c>
    </row>
    <row r="70" spans="1:7" ht="16.5" customHeight="1" x14ac:dyDescent="0.35">
      <c r="A70" s="148" t="s">
        <v>78</v>
      </c>
      <c r="B70" s="149"/>
      <c r="C70" s="96">
        <v>120</v>
      </c>
      <c r="D70" s="60">
        <f t="shared" si="6"/>
        <v>0</v>
      </c>
      <c r="F70" s="46">
        <v>0.04</v>
      </c>
      <c r="G70" s="95">
        <f t="shared" si="7"/>
        <v>0</v>
      </c>
    </row>
    <row r="71" spans="1:7" ht="16.5" customHeight="1" x14ac:dyDescent="0.35">
      <c r="A71" s="148" t="s">
        <v>161</v>
      </c>
      <c r="B71" s="149"/>
      <c r="C71" s="96">
        <v>25</v>
      </c>
      <c r="D71" s="60">
        <f t="shared" si="6"/>
        <v>0</v>
      </c>
      <c r="F71" s="46">
        <v>0.08</v>
      </c>
      <c r="G71" s="95">
        <f t="shared" si="7"/>
        <v>0</v>
      </c>
    </row>
    <row r="72" spans="1:7" ht="16.5" customHeight="1" x14ac:dyDescent="0.35">
      <c r="A72" s="148" t="s">
        <v>162</v>
      </c>
      <c r="B72" s="149"/>
      <c r="C72" s="96">
        <v>2</v>
      </c>
      <c r="D72" s="60">
        <f t="shared" si="6"/>
        <v>0</v>
      </c>
      <c r="F72" s="46">
        <v>0.15</v>
      </c>
      <c r="G72" s="95">
        <f t="shared" si="7"/>
        <v>0</v>
      </c>
    </row>
    <row r="73" spans="1:7" ht="16.5" customHeight="1" x14ac:dyDescent="0.35">
      <c r="A73" s="148" t="s">
        <v>163</v>
      </c>
      <c r="B73" s="149"/>
      <c r="C73" s="96">
        <v>2</v>
      </c>
      <c r="D73" s="60">
        <f t="shared" si="6"/>
        <v>0</v>
      </c>
      <c r="F73" s="46">
        <v>0.15</v>
      </c>
      <c r="G73" s="95">
        <f t="shared" si="7"/>
        <v>0</v>
      </c>
    </row>
    <row r="74" spans="1:7" ht="16.5" customHeight="1" x14ac:dyDescent="0.35">
      <c r="A74" s="148" t="s">
        <v>82</v>
      </c>
      <c r="B74" s="149"/>
      <c r="C74" s="96">
        <v>5</v>
      </c>
      <c r="D74" s="60">
        <f t="shared" si="6"/>
        <v>0</v>
      </c>
      <c r="F74" s="46">
        <v>1.24</v>
      </c>
      <c r="G74" s="95">
        <f t="shared" si="7"/>
        <v>0</v>
      </c>
    </row>
    <row r="75" spans="1:7" ht="16.5" customHeight="1" x14ac:dyDescent="0.35">
      <c r="A75" s="148" t="s">
        <v>164</v>
      </c>
      <c r="B75" s="149"/>
      <c r="C75" s="96">
        <v>1</v>
      </c>
      <c r="D75" s="60">
        <f t="shared" si="6"/>
        <v>0</v>
      </c>
      <c r="F75" s="46">
        <v>2.97</v>
      </c>
      <c r="G75" s="95">
        <f t="shared" si="7"/>
        <v>0</v>
      </c>
    </row>
    <row r="76" spans="1:7" ht="16.5" customHeight="1" x14ac:dyDescent="0.35">
      <c r="A76" s="148" t="s">
        <v>84</v>
      </c>
      <c r="B76" s="149"/>
      <c r="C76" s="96">
        <v>1</v>
      </c>
      <c r="D76" s="60">
        <f t="shared" si="6"/>
        <v>0</v>
      </c>
      <c r="F76" s="46">
        <v>0.84</v>
      </c>
      <c r="G76" s="95">
        <f t="shared" si="7"/>
        <v>0</v>
      </c>
    </row>
    <row r="77" spans="1:7" ht="16.5" customHeight="1" x14ac:dyDescent="0.35">
      <c r="A77" s="148" t="s">
        <v>85</v>
      </c>
      <c r="B77" s="149"/>
      <c r="C77" s="96">
        <v>100</v>
      </c>
      <c r="D77" s="60">
        <f t="shared" si="6"/>
        <v>0</v>
      </c>
      <c r="F77" s="46"/>
      <c r="G77" s="95">
        <f t="shared" si="7"/>
        <v>0</v>
      </c>
    </row>
    <row r="78" spans="1:7" ht="16.5" customHeight="1" x14ac:dyDescent="0.35">
      <c r="A78" s="148" t="s">
        <v>86</v>
      </c>
      <c r="B78" s="149"/>
      <c r="C78" s="96">
        <v>10</v>
      </c>
      <c r="D78" s="60">
        <f t="shared" si="6"/>
        <v>0</v>
      </c>
      <c r="F78" s="46">
        <v>0.09</v>
      </c>
      <c r="G78" s="95">
        <f t="shared" si="7"/>
        <v>0</v>
      </c>
    </row>
    <row r="79" spans="1:7" ht="16.5" customHeight="1" x14ac:dyDescent="0.35">
      <c r="A79" s="148" t="s">
        <v>87</v>
      </c>
      <c r="B79" s="149"/>
      <c r="C79" s="101">
        <v>400</v>
      </c>
      <c r="D79" s="88">
        <f t="shared" si="6"/>
        <v>0</v>
      </c>
      <c r="F79" s="46">
        <v>3.6999999999999998E-2</v>
      </c>
      <c r="G79" s="95">
        <f t="shared" si="7"/>
        <v>0</v>
      </c>
    </row>
    <row r="80" spans="1:7" ht="16.5" customHeight="1" x14ac:dyDescent="0.35">
      <c r="A80" s="148" t="s">
        <v>88</v>
      </c>
      <c r="B80" s="149"/>
      <c r="C80" s="96">
        <v>1</v>
      </c>
      <c r="D80" s="60">
        <f t="shared" si="6"/>
        <v>0</v>
      </c>
      <c r="F80" s="46">
        <v>1.69</v>
      </c>
      <c r="G80" s="95">
        <f t="shared" si="7"/>
        <v>0</v>
      </c>
    </row>
    <row r="81" spans="1:7" ht="16.5" customHeight="1" x14ac:dyDescent="0.35">
      <c r="A81" s="148" t="s">
        <v>165</v>
      </c>
      <c r="B81" s="149"/>
      <c r="C81" s="96">
        <v>1</v>
      </c>
      <c r="D81" s="60">
        <f t="shared" si="6"/>
        <v>0</v>
      </c>
      <c r="F81" s="102">
        <v>1.1599999999999999</v>
      </c>
      <c r="G81" s="95">
        <f t="shared" si="7"/>
        <v>0</v>
      </c>
    </row>
    <row r="82" spans="1:7" ht="16.5" customHeight="1" x14ac:dyDescent="0.35">
      <c r="A82" s="148" t="s">
        <v>91</v>
      </c>
      <c r="B82" s="149"/>
      <c r="C82" s="96">
        <v>1</v>
      </c>
      <c r="D82" s="60">
        <f t="shared" si="6"/>
        <v>0</v>
      </c>
      <c r="F82" s="102">
        <v>0.33</v>
      </c>
      <c r="G82" s="95">
        <f t="shared" si="7"/>
        <v>0</v>
      </c>
    </row>
    <row r="83" spans="1:7" ht="16.5" customHeight="1" thickBot="1" x14ac:dyDescent="0.4">
      <c r="A83" s="168" t="s">
        <v>93</v>
      </c>
      <c r="B83" s="164"/>
      <c r="C83" s="108">
        <v>1</v>
      </c>
      <c r="D83" s="62">
        <f t="shared" si="6"/>
        <v>0</v>
      </c>
      <c r="F83" s="102">
        <v>0.25</v>
      </c>
      <c r="G83" s="95">
        <f t="shared" si="7"/>
        <v>0</v>
      </c>
    </row>
    <row r="84" spans="1:7" ht="18" customHeight="1" thickBot="1" x14ac:dyDescent="0.4">
      <c r="A84" s="167"/>
      <c r="B84" s="167"/>
      <c r="F84" s="150" t="s">
        <v>116</v>
      </c>
      <c r="G84" s="151"/>
    </row>
    <row r="85" spans="1:7" ht="17.25" customHeight="1" x14ac:dyDescent="0.35">
      <c r="A85" s="155" t="s">
        <v>166</v>
      </c>
      <c r="B85" s="169"/>
      <c r="C85" s="170"/>
      <c r="D85" s="63" t="s">
        <v>118</v>
      </c>
      <c r="F85" s="69" t="s">
        <v>119</v>
      </c>
      <c r="G85" s="69" t="s">
        <v>120</v>
      </c>
    </row>
    <row r="86" spans="1:7" ht="17.25" customHeight="1" x14ac:dyDescent="0.35">
      <c r="A86" s="152"/>
      <c r="B86" s="153"/>
      <c r="C86" s="154"/>
      <c r="D86" s="44"/>
      <c r="F86" s="46"/>
      <c r="G86" s="95">
        <f t="shared" ref="G86:G102" si="8">F86*D86</f>
        <v>0</v>
      </c>
    </row>
    <row r="87" spans="1:7" ht="17.25" customHeight="1" x14ac:dyDescent="0.35">
      <c r="A87" s="152"/>
      <c r="B87" s="153"/>
      <c r="C87" s="154"/>
      <c r="D87" s="44"/>
      <c r="F87" s="46"/>
      <c r="G87" s="95">
        <f t="shared" si="8"/>
        <v>0</v>
      </c>
    </row>
    <row r="88" spans="1:7" ht="17.25" customHeight="1" x14ac:dyDescent="0.35">
      <c r="A88" s="152"/>
      <c r="B88" s="153"/>
      <c r="C88" s="154"/>
      <c r="D88" s="44"/>
      <c r="F88" s="46"/>
      <c r="G88" s="95">
        <f t="shared" si="8"/>
        <v>0</v>
      </c>
    </row>
    <row r="89" spans="1:7" ht="15" customHeight="1" x14ac:dyDescent="0.35">
      <c r="A89" s="152"/>
      <c r="B89" s="153"/>
      <c r="C89" s="154"/>
      <c r="D89" s="44"/>
      <c r="F89" s="46"/>
      <c r="G89" s="95">
        <f t="shared" si="8"/>
        <v>0</v>
      </c>
    </row>
    <row r="90" spans="1:7" ht="21" customHeight="1" x14ac:dyDescent="0.35">
      <c r="A90" s="152"/>
      <c r="B90" s="153"/>
      <c r="C90" s="154"/>
      <c r="D90" s="44"/>
      <c r="F90" s="46"/>
      <c r="G90" s="95">
        <f t="shared" si="8"/>
        <v>0</v>
      </c>
    </row>
    <row r="91" spans="1:7" ht="17.25" customHeight="1" x14ac:dyDescent="0.35">
      <c r="A91" s="152"/>
      <c r="B91" s="153"/>
      <c r="C91" s="154"/>
      <c r="D91" s="44"/>
      <c r="F91" s="46"/>
      <c r="G91" s="95">
        <f t="shared" si="8"/>
        <v>0</v>
      </c>
    </row>
    <row r="92" spans="1:7" ht="17.25" customHeight="1" x14ac:dyDescent="0.35">
      <c r="A92" s="152"/>
      <c r="B92" s="153"/>
      <c r="C92" s="154"/>
      <c r="D92" s="44"/>
      <c r="F92" s="46"/>
      <c r="G92" s="95">
        <f t="shared" si="8"/>
        <v>0</v>
      </c>
    </row>
    <row r="93" spans="1:7" ht="17.25" customHeight="1" x14ac:dyDescent="0.35">
      <c r="A93" s="152"/>
      <c r="B93" s="153"/>
      <c r="C93" s="154"/>
      <c r="D93" s="44"/>
      <c r="F93" s="46"/>
      <c r="G93" s="95">
        <f t="shared" si="8"/>
        <v>0</v>
      </c>
    </row>
    <row r="94" spans="1:7" ht="17.25" customHeight="1" x14ac:dyDescent="0.35">
      <c r="A94" s="198"/>
      <c r="B94" s="199"/>
      <c r="C94" s="200"/>
      <c r="D94" s="44"/>
      <c r="F94" s="46"/>
      <c r="G94" s="95">
        <f t="shared" si="8"/>
        <v>0</v>
      </c>
    </row>
    <row r="95" spans="1:7" ht="15.75" customHeight="1" x14ac:dyDescent="0.35">
      <c r="A95" s="198"/>
      <c r="B95" s="199"/>
      <c r="C95" s="200"/>
      <c r="D95" s="44"/>
      <c r="F95" s="46"/>
      <c r="G95" s="95">
        <f t="shared" si="8"/>
        <v>0</v>
      </c>
    </row>
    <row r="96" spans="1:7" ht="17.25" customHeight="1" x14ac:dyDescent="0.35">
      <c r="A96" s="152"/>
      <c r="B96" s="153"/>
      <c r="C96" s="154"/>
      <c r="D96" s="44"/>
      <c r="F96" s="46"/>
      <c r="G96" s="95">
        <f t="shared" si="8"/>
        <v>0</v>
      </c>
    </row>
    <row r="97" spans="1:7" ht="17.25" customHeight="1" x14ac:dyDescent="0.35">
      <c r="A97" s="152"/>
      <c r="B97" s="165"/>
      <c r="C97" s="166"/>
      <c r="D97" s="44"/>
      <c r="F97" s="46"/>
      <c r="G97" s="95">
        <f t="shared" si="8"/>
        <v>0</v>
      </c>
    </row>
    <row r="98" spans="1:7" ht="17.25" customHeight="1" x14ac:dyDescent="0.35">
      <c r="A98" s="152"/>
      <c r="B98" s="165"/>
      <c r="C98" s="166"/>
      <c r="D98" s="44"/>
      <c r="F98" s="46"/>
      <c r="G98" s="95">
        <f t="shared" si="8"/>
        <v>0</v>
      </c>
    </row>
    <row r="99" spans="1:7" ht="17.25" customHeight="1" x14ac:dyDescent="0.35">
      <c r="A99" s="198"/>
      <c r="B99" s="199"/>
      <c r="C99" s="200"/>
      <c r="D99" s="45"/>
      <c r="F99" s="46"/>
      <c r="G99" s="95">
        <f t="shared" si="8"/>
        <v>0</v>
      </c>
    </row>
    <row r="100" spans="1:7" ht="17.25" customHeight="1" x14ac:dyDescent="0.35">
      <c r="A100" s="198"/>
      <c r="B100" s="199"/>
      <c r="C100" s="200"/>
      <c r="D100" s="45"/>
      <c r="F100" s="46"/>
      <c r="G100" s="95">
        <f t="shared" si="8"/>
        <v>0</v>
      </c>
    </row>
    <row r="101" spans="1:7" ht="17.25" customHeight="1" x14ac:dyDescent="0.35">
      <c r="A101" s="198"/>
      <c r="B101" s="199"/>
      <c r="C101" s="200"/>
      <c r="D101" s="45"/>
      <c r="F101" s="46"/>
      <c r="G101" s="95">
        <f t="shared" si="8"/>
        <v>0</v>
      </c>
    </row>
    <row r="102" spans="1:7" ht="17.25" customHeight="1" thickBot="1" x14ac:dyDescent="0.4">
      <c r="A102" s="158"/>
      <c r="B102" s="159"/>
      <c r="C102" s="160"/>
      <c r="D102" s="105"/>
      <c r="F102" s="46"/>
      <c r="G102" s="95">
        <f t="shared" si="8"/>
        <v>0</v>
      </c>
    </row>
    <row r="103" spans="1:7" ht="18" customHeight="1" thickBot="1" x14ac:dyDescent="0.4">
      <c r="A103" s="103"/>
      <c r="F103" s="150" t="s">
        <v>116</v>
      </c>
      <c r="G103" s="151"/>
    </row>
    <row r="104" spans="1:7" x14ac:dyDescent="0.35">
      <c r="A104" s="155" t="s">
        <v>180</v>
      </c>
      <c r="B104" s="156"/>
      <c r="C104" s="157"/>
      <c r="D104" s="63" t="s">
        <v>118</v>
      </c>
      <c r="E104" s="104"/>
      <c r="F104" s="69" t="s">
        <v>119</v>
      </c>
      <c r="G104" s="69" t="s">
        <v>120</v>
      </c>
    </row>
    <row r="105" spans="1:7" x14ac:dyDescent="0.35">
      <c r="A105" s="152"/>
      <c r="B105" s="153"/>
      <c r="C105" s="154"/>
      <c r="D105" s="44"/>
      <c r="F105" s="46"/>
      <c r="G105" s="95">
        <f t="shared" ref="G105:G110" si="9">F105*D105</f>
        <v>0</v>
      </c>
    </row>
    <row r="106" spans="1:7" x14ac:dyDescent="0.35">
      <c r="A106" s="152"/>
      <c r="B106" s="165"/>
      <c r="C106" s="166"/>
      <c r="D106" s="106"/>
      <c r="F106" s="46"/>
      <c r="G106" s="95">
        <f t="shared" si="9"/>
        <v>0</v>
      </c>
    </row>
    <row r="107" spans="1:7" x14ac:dyDescent="0.35">
      <c r="A107" s="152"/>
      <c r="B107" s="165"/>
      <c r="C107" s="166"/>
      <c r="D107" s="106"/>
      <c r="F107" s="46"/>
      <c r="G107" s="95">
        <f t="shared" si="9"/>
        <v>0</v>
      </c>
    </row>
    <row r="108" spans="1:7" x14ac:dyDescent="0.35">
      <c r="A108" s="152"/>
      <c r="B108" s="165"/>
      <c r="C108" s="166"/>
      <c r="D108" s="89"/>
      <c r="F108" s="46"/>
      <c r="G108" s="95">
        <f t="shared" si="9"/>
        <v>0</v>
      </c>
    </row>
    <row r="109" spans="1:7" x14ac:dyDescent="0.35">
      <c r="A109" s="152"/>
      <c r="B109" s="153"/>
      <c r="C109" s="166"/>
      <c r="D109" s="89"/>
      <c r="F109" s="46"/>
      <c r="G109" s="95">
        <f t="shared" si="9"/>
        <v>0</v>
      </c>
    </row>
    <row r="110" spans="1:7" ht="16" thickBot="1" x14ac:dyDescent="0.4">
      <c r="A110" s="158"/>
      <c r="B110" s="159"/>
      <c r="C110" s="197"/>
      <c r="D110" s="90"/>
      <c r="F110" s="46"/>
      <c r="G110" s="95">
        <f t="shared" si="9"/>
        <v>0</v>
      </c>
    </row>
    <row r="111" spans="1:7" ht="8.25" customHeight="1" thickBot="1" x14ac:dyDescent="0.4"/>
    <row r="112" spans="1:7" ht="27" customHeight="1" thickBot="1" x14ac:dyDescent="0.4">
      <c r="D112" s="163" t="s">
        <v>185</v>
      </c>
      <c r="E112" s="162"/>
      <c r="F112" s="161">
        <f>SUM(G20:G26,G31:G83,G86:G102,G105:G107,G105:G110)</f>
        <v>0</v>
      </c>
      <c r="G112" s="162"/>
    </row>
  </sheetData>
  <sheetProtection algorithmName="SHA-512" hashValue="EF49rUtGVX0NvI/iZa2AYmHBNNLTMkdiqkyQBSjDr/ACFAFkVOBiT548Ljl3+rT5YqJd6eBF8nR7NGQHt9F/jQ==" saltValue="PPFD19XyLJPudepUD2RMoQ==" spinCount="100000" sheet="1" objects="1" scenarios="1" insertRows="0"/>
  <mergeCells count="99">
    <mergeCell ref="A106:C106"/>
    <mergeCell ref="A91:C91"/>
    <mergeCell ref="A92:C92"/>
    <mergeCell ref="A96:C96"/>
    <mergeCell ref="F112:G112"/>
    <mergeCell ref="D112:E112"/>
    <mergeCell ref="A108:C108"/>
    <mergeCell ref="A109:C109"/>
    <mergeCell ref="A110:C110"/>
    <mergeCell ref="A98:C98"/>
    <mergeCell ref="A102:C102"/>
    <mergeCell ref="F103:G103"/>
    <mergeCell ref="A93:C93"/>
    <mergeCell ref="A94:C94"/>
    <mergeCell ref="A95:C95"/>
    <mergeCell ref="A99:C99"/>
    <mergeCell ref="F16:G16"/>
    <mergeCell ref="A107:C107"/>
    <mergeCell ref="A104:C104"/>
    <mergeCell ref="A89:C89"/>
    <mergeCell ref="A90:C90"/>
    <mergeCell ref="A87:C87"/>
    <mergeCell ref="A88:C88"/>
    <mergeCell ref="A85:C85"/>
    <mergeCell ref="A81:B81"/>
    <mergeCell ref="A105:C105"/>
    <mergeCell ref="A76:B76"/>
    <mergeCell ref="A45:B45"/>
    <mergeCell ref="A69:B69"/>
    <mergeCell ref="A68:B68"/>
    <mergeCell ref="A83:B83"/>
    <mergeCell ref="A97:C97"/>
    <mergeCell ref="A58:B58"/>
    <mergeCell ref="A59:B59"/>
    <mergeCell ref="A61:B61"/>
    <mergeCell ref="A60:B60"/>
    <mergeCell ref="A78:B78"/>
    <mergeCell ref="A74:B74"/>
    <mergeCell ref="A75:B75"/>
    <mergeCell ref="A71:B71"/>
    <mergeCell ref="A72:B72"/>
    <mergeCell ref="A14:B14"/>
    <mergeCell ref="A48:B48"/>
    <mergeCell ref="A50:B50"/>
    <mergeCell ref="A47:B47"/>
    <mergeCell ref="A49:B49"/>
    <mergeCell ref="A38:B38"/>
    <mergeCell ref="A41:B41"/>
    <mergeCell ref="A42:B42"/>
    <mergeCell ref="A44:B44"/>
    <mergeCell ref="A46:B46"/>
    <mergeCell ref="F17:G17"/>
    <mergeCell ref="A28:E28"/>
    <mergeCell ref="A1:E1"/>
    <mergeCell ref="A3:B3"/>
    <mergeCell ref="A4:B4"/>
    <mergeCell ref="A5:B5"/>
    <mergeCell ref="A7:B7"/>
    <mergeCell ref="A8:B8"/>
    <mergeCell ref="A9:B9"/>
    <mergeCell ref="A10:B10"/>
    <mergeCell ref="F18:G18"/>
    <mergeCell ref="A15:B15"/>
    <mergeCell ref="A17:E17"/>
    <mergeCell ref="A11:B11"/>
    <mergeCell ref="A12:B12"/>
    <mergeCell ref="A13:B13"/>
    <mergeCell ref="F29:G29"/>
    <mergeCell ref="A39:B39"/>
    <mergeCell ref="A33:B33"/>
    <mergeCell ref="A82:B82"/>
    <mergeCell ref="A34:B34"/>
    <mergeCell ref="A35:B35"/>
    <mergeCell ref="A36:B36"/>
    <mergeCell ref="A43:B43"/>
    <mergeCell ref="A30:B30"/>
    <mergeCell ref="A31:B31"/>
    <mergeCell ref="A54:B54"/>
    <mergeCell ref="A51:B51"/>
    <mergeCell ref="A55:B55"/>
    <mergeCell ref="A56:B56"/>
    <mergeCell ref="A57:B57"/>
    <mergeCell ref="A52:B52"/>
    <mergeCell ref="A100:C100"/>
    <mergeCell ref="A101:C101"/>
    <mergeCell ref="F84:G84"/>
    <mergeCell ref="A62:B62"/>
    <mergeCell ref="A63:B63"/>
    <mergeCell ref="A70:B70"/>
    <mergeCell ref="A65:B65"/>
    <mergeCell ref="A66:B66"/>
    <mergeCell ref="A67:B67"/>
    <mergeCell ref="A77:B77"/>
    <mergeCell ref="A73:B73"/>
    <mergeCell ref="A64:B64"/>
    <mergeCell ref="A84:B84"/>
    <mergeCell ref="A86:C86"/>
    <mergeCell ref="A80:B80"/>
    <mergeCell ref="A79:B79"/>
  </mergeCells>
  <phoneticPr fontId="0" type="noConversion"/>
  <pageMargins left="0.53" right="0.65" top="0.32" bottom="0.36" header="0.18" footer="0.18"/>
  <pageSetup paperSize="9" scale="43" orientation="portrait" r:id="rId1"/>
  <headerFooter alignWithMargins="0">
    <oddHeader>&amp;F</oddHeader>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FB2F3-4AE9-41B8-B010-8A6E5189C5C7}">
  <dimension ref="A1:K112"/>
  <sheetViews>
    <sheetView topLeftCell="A93" zoomScaleNormal="75" workbookViewId="0">
      <selection activeCell="A105" sqref="A105:F110"/>
    </sheetView>
  </sheetViews>
  <sheetFormatPr defaultColWidth="8.90625" defaultRowHeight="15.5" x14ac:dyDescent="0.35"/>
  <cols>
    <col min="1" max="1" width="40.453125" style="42" customWidth="1"/>
    <col min="2" max="2" width="30.90625" style="42" customWidth="1"/>
    <col min="3" max="3" width="24.453125" style="91" customWidth="1"/>
    <col min="4" max="4" width="21.453125" style="42" customWidth="1"/>
    <col min="5" max="5" width="7.453125" style="42" customWidth="1"/>
    <col min="6" max="6" width="19.08984375" style="91" customWidth="1"/>
    <col min="7" max="7" width="17.90625" style="42" customWidth="1"/>
    <col min="8" max="16384" width="8.90625" style="42"/>
  </cols>
  <sheetData>
    <row r="1" spans="1:7" ht="27" customHeight="1" x14ac:dyDescent="0.35">
      <c r="A1" s="180" t="s">
        <v>97</v>
      </c>
      <c r="B1" s="196"/>
      <c r="C1" s="196"/>
      <c r="D1" s="196"/>
      <c r="E1" s="196"/>
    </row>
    <row r="2" spans="1:7" ht="8.25" customHeight="1" x14ac:dyDescent="0.35"/>
    <row r="3" spans="1:7" x14ac:dyDescent="0.35">
      <c r="A3" s="181" t="s">
        <v>98</v>
      </c>
      <c r="B3" s="182"/>
      <c r="C3" s="69" t="s">
        <v>99</v>
      </c>
      <c r="D3" s="76"/>
    </row>
    <row r="4" spans="1:7" x14ac:dyDescent="0.35">
      <c r="A4" s="180" t="s">
        <v>100</v>
      </c>
      <c r="B4" s="183"/>
      <c r="C4" s="69" t="s">
        <v>101</v>
      </c>
      <c r="D4" s="77"/>
    </row>
    <row r="5" spans="1:7" x14ac:dyDescent="0.35">
      <c r="A5" s="180" t="s">
        <v>186</v>
      </c>
      <c r="B5" s="183"/>
      <c r="C5" s="69" t="s">
        <v>101</v>
      </c>
      <c r="D5" s="77"/>
    </row>
    <row r="6" spans="1:7" x14ac:dyDescent="0.35">
      <c r="C6" s="40"/>
      <c r="D6" s="41"/>
    </row>
    <row r="7" spans="1:7" x14ac:dyDescent="0.35">
      <c r="A7" s="180" t="s">
        <v>103</v>
      </c>
      <c r="B7" s="183"/>
      <c r="C7" s="78"/>
      <c r="D7" s="41"/>
    </row>
    <row r="8" spans="1:7" x14ac:dyDescent="0.35">
      <c r="A8" s="141" t="s">
        <v>105</v>
      </c>
      <c r="B8" s="185"/>
      <c r="C8" s="92"/>
    </row>
    <row r="9" spans="1:7" x14ac:dyDescent="0.35">
      <c r="A9" s="141" t="s">
        <v>106</v>
      </c>
      <c r="B9" s="185"/>
      <c r="C9" s="57">
        <f>D3/100000*C8</f>
        <v>0</v>
      </c>
      <c r="D9" s="56"/>
    </row>
    <row r="10" spans="1:7" x14ac:dyDescent="0.35">
      <c r="A10" s="141" t="s">
        <v>107</v>
      </c>
      <c r="B10" s="185"/>
      <c r="C10" s="46"/>
    </row>
    <row r="11" spans="1:7" x14ac:dyDescent="0.35">
      <c r="A11" s="141" t="s">
        <v>108</v>
      </c>
      <c r="B11" s="185"/>
      <c r="C11" s="57">
        <f>C9-C10</f>
        <v>0</v>
      </c>
      <c r="D11" s="79"/>
    </row>
    <row r="12" spans="1:7" x14ac:dyDescent="0.35">
      <c r="A12" s="184" t="s">
        <v>187</v>
      </c>
      <c r="B12" s="185"/>
      <c r="C12" s="80">
        <f>C11*D4</f>
        <v>0</v>
      </c>
      <c r="D12" s="81"/>
    </row>
    <row r="13" spans="1:7" s="41" customFormat="1" x14ac:dyDescent="0.35">
      <c r="A13" s="180" t="s">
        <v>110</v>
      </c>
      <c r="B13" s="185"/>
      <c r="C13" s="93">
        <f>C11+C12</f>
        <v>0</v>
      </c>
      <c r="D13" s="56"/>
      <c r="F13" s="40"/>
    </row>
    <row r="14" spans="1:7" s="41" customFormat="1" x14ac:dyDescent="0.35">
      <c r="A14" s="180" t="s">
        <v>111</v>
      </c>
      <c r="B14" s="185"/>
      <c r="C14" s="57">
        <f>C13-C15</f>
        <v>0</v>
      </c>
      <c r="D14" s="56"/>
      <c r="F14" s="40"/>
    </row>
    <row r="15" spans="1:7" s="41" customFormat="1" x14ac:dyDescent="0.35">
      <c r="A15" s="180" t="s">
        <v>112</v>
      </c>
      <c r="B15" s="185"/>
      <c r="C15" s="57">
        <f>SUM(C13*D5)</f>
        <v>0</v>
      </c>
      <c r="D15" s="56"/>
      <c r="F15" s="40"/>
    </row>
    <row r="16" spans="1:7" ht="16.5" customHeight="1" x14ac:dyDescent="0.35">
      <c r="F16" s="191" t="s">
        <v>113</v>
      </c>
      <c r="G16" s="192"/>
    </row>
    <row r="17" spans="1:7" ht="18.75" customHeight="1" x14ac:dyDescent="0.35">
      <c r="A17" s="193" t="s">
        <v>114</v>
      </c>
      <c r="B17" s="193"/>
      <c r="C17" s="193"/>
      <c r="D17" s="193"/>
      <c r="E17" s="193"/>
      <c r="F17" s="189" t="s">
        <v>115</v>
      </c>
      <c r="G17" s="190"/>
    </row>
    <row r="18" spans="1:7" ht="16.5" customHeight="1" thickBot="1" x14ac:dyDescent="0.4">
      <c r="A18" s="58"/>
      <c r="B18" s="58"/>
      <c r="C18" s="40"/>
      <c r="D18" s="58"/>
      <c r="F18" s="150" t="s">
        <v>116</v>
      </c>
      <c r="G18" s="151"/>
    </row>
    <row r="19" spans="1:7" ht="19.5" customHeight="1" thickBot="1" x14ac:dyDescent="0.4">
      <c r="B19" s="94" t="s">
        <v>117</v>
      </c>
      <c r="C19" s="66" t="s">
        <v>29</v>
      </c>
      <c r="D19" s="63" t="s">
        <v>118</v>
      </c>
      <c r="F19" s="69" t="s">
        <v>119</v>
      </c>
      <c r="G19" s="69" t="s">
        <v>120</v>
      </c>
    </row>
    <row r="20" spans="1:7" x14ac:dyDescent="0.35">
      <c r="A20" s="64" t="s">
        <v>121</v>
      </c>
      <c r="B20" s="65">
        <v>30</v>
      </c>
      <c r="C20" s="66">
        <v>300</v>
      </c>
      <c r="D20" s="59">
        <f t="shared" ref="D20:D26" si="0">SUM(C20/10)*$C$14</f>
        <v>0</v>
      </c>
      <c r="F20" s="46">
        <v>0.03</v>
      </c>
      <c r="G20" s="95">
        <f t="shared" ref="G20:G26" si="1">F20*D20</f>
        <v>0</v>
      </c>
    </row>
    <row r="21" spans="1:7" x14ac:dyDescent="0.35">
      <c r="A21" s="67" t="s">
        <v>122</v>
      </c>
      <c r="B21" s="68">
        <v>15</v>
      </c>
      <c r="C21" s="69">
        <f>B21*10</f>
        <v>150</v>
      </c>
      <c r="D21" s="60">
        <f t="shared" si="0"/>
        <v>0</v>
      </c>
      <c r="F21" s="46">
        <v>7.0000000000000007E-2</v>
      </c>
      <c r="G21" s="95">
        <f t="shared" si="1"/>
        <v>0</v>
      </c>
    </row>
    <row r="22" spans="1:7" x14ac:dyDescent="0.35">
      <c r="A22" s="70" t="s">
        <v>123</v>
      </c>
      <c r="B22" s="71">
        <v>2</v>
      </c>
      <c r="C22" s="72">
        <v>14</v>
      </c>
      <c r="D22" s="61">
        <f t="shared" si="0"/>
        <v>0</v>
      </c>
      <c r="F22" s="46">
        <v>2.4E-2</v>
      </c>
      <c r="G22" s="95">
        <f t="shared" si="1"/>
        <v>0</v>
      </c>
    </row>
    <row r="23" spans="1:7" x14ac:dyDescent="0.35">
      <c r="A23" s="67" t="s">
        <v>124</v>
      </c>
      <c r="B23" s="68">
        <v>4</v>
      </c>
      <c r="C23" s="69">
        <f>B23*10</f>
        <v>40</v>
      </c>
      <c r="D23" s="60">
        <f t="shared" si="0"/>
        <v>0</v>
      </c>
      <c r="F23" s="46">
        <v>0.09</v>
      </c>
      <c r="G23" s="95">
        <f t="shared" si="1"/>
        <v>0</v>
      </c>
    </row>
    <row r="24" spans="1:7" x14ac:dyDescent="0.35">
      <c r="A24" s="67" t="s">
        <v>125</v>
      </c>
      <c r="B24" s="68">
        <v>1</v>
      </c>
      <c r="C24" s="69">
        <f>B24*10</f>
        <v>10</v>
      </c>
      <c r="D24" s="60">
        <f t="shared" si="0"/>
        <v>0</v>
      </c>
      <c r="F24" s="46">
        <v>0.33</v>
      </c>
      <c r="G24" s="95">
        <f t="shared" si="1"/>
        <v>0</v>
      </c>
    </row>
    <row r="25" spans="1:7" x14ac:dyDescent="0.35">
      <c r="A25" s="67" t="s">
        <v>126</v>
      </c>
      <c r="B25" s="68"/>
      <c r="C25" s="69">
        <v>5</v>
      </c>
      <c r="D25" s="60">
        <f t="shared" si="0"/>
        <v>0</v>
      </c>
      <c r="F25" s="46">
        <v>0.68</v>
      </c>
      <c r="G25" s="95">
        <f t="shared" si="1"/>
        <v>0</v>
      </c>
    </row>
    <row r="26" spans="1:7" ht="16" thickBot="1" x14ac:dyDescent="0.4">
      <c r="A26" s="73" t="s">
        <v>127</v>
      </c>
      <c r="B26" s="74">
        <v>4</v>
      </c>
      <c r="C26" s="75">
        <v>40</v>
      </c>
      <c r="D26" s="62">
        <f t="shared" si="0"/>
        <v>0</v>
      </c>
      <c r="F26" s="46">
        <v>2E-3</v>
      </c>
      <c r="G26" s="95">
        <f t="shared" si="1"/>
        <v>0</v>
      </c>
    </row>
    <row r="27" spans="1:7" ht="10.5" customHeight="1" x14ac:dyDescent="0.35"/>
    <row r="28" spans="1:7" ht="23.25" customHeight="1" thickBot="1" x14ac:dyDescent="0.4">
      <c r="A28" s="186" t="s">
        <v>128</v>
      </c>
      <c r="B28" s="186"/>
      <c r="C28" s="186"/>
      <c r="D28" s="186"/>
      <c r="E28" s="186"/>
      <c r="F28" s="40"/>
    </row>
    <row r="29" spans="1:7" ht="16.5" customHeight="1" thickBot="1" x14ac:dyDescent="0.4">
      <c r="A29" s="82"/>
      <c r="B29" s="83"/>
      <c r="C29" s="84"/>
      <c r="D29" s="85"/>
      <c r="E29" s="41"/>
      <c r="F29" s="150" t="s">
        <v>116</v>
      </c>
      <c r="G29" s="151"/>
    </row>
    <row r="30" spans="1:7" x14ac:dyDescent="0.35">
      <c r="A30" s="194"/>
      <c r="B30" s="195"/>
      <c r="C30" s="111" t="s">
        <v>40</v>
      </c>
      <c r="D30" s="63" t="s">
        <v>118</v>
      </c>
      <c r="E30" s="41"/>
      <c r="F30" s="69" t="s">
        <v>119</v>
      </c>
      <c r="G30" s="69" t="s">
        <v>120</v>
      </c>
    </row>
    <row r="31" spans="1:7" x14ac:dyDescent="0.35">
      <c r="A31" s="187" t="s">
        <v>130</v>
      </c>
      <c r="B31" s="177"/>
      <c r="C31" s="96">
        <v>600</v>
      </c>
      <c r="D31" s="60">
        <f t="shared" ref="D31:D42" si="2">SUM(C31/20)*$C$15</f>
        <v>0</v>
      </c>
      <c r="F31" s="46">
        <v>0.03</v>
      </c>
      <c r="G31" s="95">
        <f t="shared" ref="G31:G41" si="3">F31*D31</f>
        <v>0</v>
      </c>
    </row>
    <row r="32" spans="1:7" x14ac:dyDescent="0.35">
      <c r="A32" s="97" t="s">
        <v>131</v>
      </c>
      <c r="B32" s="97"/>
      <c r="C32" s="98">
        <v>4</v>
      </c>
      <c r="D32" s="60">
        <f t="shared" si="2"/>
        <v>0</v>
      </c>
      <c r="F32" s="46">
        <v>1.1000000000000001</v>
      </c>
      <c r="G32" s="95">
        <f t="shared" si="3"/>
        <v>0</v>
      </c>
    </row>
    <row r="33" spans="1:7" x14ac:dyDescent="0.35">
      <c r="A33" s="188" t="s">
        <v>132</v>
      </c>
      <c r="B33" s="172"/>
      <c r="C33" s="96">
        <v>400</v>
      </c>
      <c r="D33" s="60">
        <f t="shared" si="2"/>
        <v>0</v>
      </c>
      <c r="F33" s="46">
        <v>0.15</v>
      </c>
      <c r="G33" s="95">
        <f t="shared" si="3"/>
        <v>0</v>
      </c>
    </row>
    <row r="34" spans="1:7" x14ac:dyDescent="0.35">
      <c r="A34" s="171" t="s">
        <v>133</v>
      </c>
      <c r="B34" s="177"/>
      <c r="C34" s="96">
        <v>10</v>
      </c>
      <c r="D34" s="60">
        <f t="shared" si="2"/>
        <v>0</v>
      </c>
      <c r="F34" s="46">
        <v>0.68</v>
      </c>
      <c r="G34" s="95">
        <f t="shared" si="3"/>
        <v>0</v>
      </c>
    </row>
    <row r="35" spans="1:7" x14ac:dyDescent="0.35">
      <c r="A35" s="171" t="s">
        <v>134</v>
      </c>
      <c r="B35" s="177"/>
      <c r="C35" s="96">
        <v>300</v>
      </c>
      <c r="D35" s="60">
        <f t="shared" si="2"/>
        <v>0</v>
      </c>
      <c r="F35" s="46">
        <v>7.0000000000000007E-2</v>
      </c>
      <c r="G35" s="95">
        <f t="shared" si="3"/>
        <v>0</v>
      </c>
    </row>
    <row r="36" spans="1:7" x14ac:dyDescent="0.35">
      <c r="A36" s="171" t="s">
        <v>135</v>
      </c>
      <c r="B36" s="177"/>
      <c r="C36" s="96">
        <v>250</v>
      </c>
      <c r="D36" s="60">
        <f t="shared" si="2"/>
        <v>0</v>
      </c>
      <c r="F36" s="46">
        <v>0.04</v>
      </c>
      <c r="G36" s="95">
        <f t="shared" si="3"/>
        <v>0</v>
      </c>
    </row>
    <row r="37" spans="1:7" x14ac:dyDescent="0.35">
      <c r="A37" s="67" t="s">
        <v>136</v>
      </c>
      <c r="B37" s="67"/>
      <c r="C37" s="96">
        <v>2</v>
      </c>
      <c r="D37" s="60">
        <f t="shared" si="2"/>
        <v>0</v>
      </c>
      <c r="F37" s="46">
        <v>0.7</v>
      </c>
      <c r="G37" s="95">
        <f t="shared" si="3"/>
        <v>0</v>
      </c>
    </row>
    <row r="38" spans="1:7" x14ac:dyDescent="0.35">
      <c r="A38" s="171" t="s">
        <v>188</v>
      </c>
      <c r="B38" s="177"/>
      <c r="C38" s="96">
        <v>45</v>
      </c>
      <c r="D38" s="60">
        <f t="shared" si="2"/>
        <v>0</v>
      </c>
      <c r="F38" s="46">
        <v>2.4E-2</v>
      </c>
      <c r="G38" s="95">
        <f t="shared" si="3"/>
        <v>0</v>
      </c>
    </row>
    <row r="39" spans="1:7" x14ac:dyDescent="0.35">
      <c r="A39" s="171" t="s">
        <v>138</v>
      </c>
      <c r="B39" s="172"/>
      <c r="C39" s="96">
        <v>80</v>
      </c>
      <c r="D39" s="60">
        <f t="shared" si="2"/>
        <v>0</v>
      </c>
      <c r="F39" s="46">
        <v>0.09</v>
      </c>
      <c r="G39" s="95">
        <f t="shared" si="3"/>
        <v>0</v>
      </c>
    </row>
    <row r="40" spans="1:7" x14ac:dyDescent="0.35">
      <c r="A40" s="99" t="s">
        <v>139</v>
      </c>
      <c r="B40" s="99"/>
      <c r="C40" s="96">
        <v>1</v>
      </c>
      <c r="D40" s="60">
        <f t="shared" si="2"/>
        <v>0</v>
      </c>
      <c r="F40" s="46">
        <v>4.87</v>
      </c>
      <c r="G40" s="95">
        <f t="shared" si="3"/>
        <v>0</v>
      </c>
    </row>
    <row r="41" spans="1:7" x14ac:dyDescent="0.35">
      <c r="A41" s="171" t="s">
        <v>140</v>
      </c>
      <c r="B41" s="177"/>
      <c r="C41" s="96">
        <v>100</v>
      </c>
      <c r="D41" s="60">
        <f t="shared" si="2"/>
        <v>0</v>
      </c>
      <c r="F41" s="46">
        <v>0.02</v>
      </c>
      <c r="G41" s="95">
        <f t="shared" si="3"/>
        <v>0</v>
      </c>
    </row>
    <row r="42" spans="1:7" x14ac:dyDescent="0.35">
      <c r="A42" s="171" t="s">
        <v>141</v>
      </c>
      <c r="B42" s="177"/>
      <c r="C42" s="96">
        <v>2</v>
      </c>
      <c r="D42" s="60">
        <f t="shared" si="2"/>
        <v>0</v>
      </c>
      <c r="F42" s="46"/>
      <c r="G42" s="95"/>
    </row>
    <row r="43" spans="1:7" ht="6.75" customHeight="1" x14ac:dyDescent="0.35">
      <c r="A43" s="173"/>
      <c r="B43" s="174"/>
      <c r="C43" s="96"/>
      <c r="D43" s="86"/>
      <c r="F43" s="96"/>
      <c r="G43" s="95"/>
    </row>
    <row r="44" spans="1:7" ht="15.75" customHeight="1" x14ac:dyDescent="0.35">
      <c r="A44" s="171" t="s">
        <v>142</v>
      </c>
      <c r="B44" s="177"/>
      <c r="C44" s="96">
        <v>100</v>
      </c>
      <c r="D44" s="87">
        <f t="shared" ref="D44:D50" si="4">SUM(C44/20)*$C$15</f>
        <v>0</v>
      </c>
      <c r="F44" s="100">
        <v>0.627</v>
      </c>
      <c r="G44" s="95">
        <f t="shared" ref="G44:G50" si="5">F44*D44</f>
        <v>0</v>
      </c>
    </row>
    <row r="45" spans="1:7" x14ac:dyDescent="0.35">
      <c r="A45" s="171" t="s">
        <v>143</v>
      </c>
      <c r="B45" s="177"/>
      <c r="C45" s="96">
        <v>460</v>
      </c>
      <c r="D45" s="60">
        <f t="shared" si="4"/>
        <v>0</v>
      </c>
      <c r="F45" s="46">
        <v>0.376</v>
      </c>
      <c r="G45" s="95">
        <f t="shared" si="5"/>
        <v>0</v>
      </c>
    </row>
    <row r="46" spans="1:7" x14ac:dyDescent="0.35">
      <c r="A46" s="171" t="s">
        <v>144</v>
      </c>
      <c r="B46" s="177"/>
      <c r="C46" s="96">
        <v>3</v>
      </c>
      <c r="D46" s="60">
        <f t="shared" si="4"/>
        <v>0</v>
      </c>
      <c r="F46" s="46">
        <v>0.16300000000000001</v>
      </c>
      <c r="G46" s="95">
        <f t="shared" si="5"/>
        <v>0</v>
      </c>
    </row>
    <row r="47" spans="1:7" x14ac:dyDescent="0.35">
      <c r="A47" s="171" t="s">
        <v>145</v>
      </c>
      <c r="B47" s="177"/>
      <c r="C47" s="96">
        <v>5</v>
      </c>
      <c r="D47" s="60">
        <f t="shared" si="4"/>
        <v>0</v>
      </c>
      <c r="F47" s="46">
        <v>0.161</v>
      </c>
      <c r="G47" s="95">
        <f t="shared" si="5"/>
        <v>0</v>
      </c>
    </row>
    <row r="48" spans="1:7" x14ac:dyDescent="0.35">
      <c r="A48" s="171" t="s">
        <v>146</v>
      </c>
      <c r="B48" s="177"/>
      <c r="C48" s="96">
        <v>5</v>
      </c>
      <c r="D48" s="60">
        <f t="shared" si="4"/>
        <v>0</v>
      </c>
      <c r="F48" s="46">
        <v>0.372</v>
      </c>
      <c r="G48" s="95">
        <f t="shared" si="5"/>
        <v>0</v>
      </c>
    </row>
    <row r="49" spans="1:11" x14ac:dyDescent="0.35">
      <c r="A49" s="171" t="s">
        <v>147</v>
      </c>
      <c r="B49" s="177"/>
      <c r="C49" s="96">
        <v>10</v>
      </c>
      <c r="D49" s="60">
        <f t="shared" si="4"/>
        <v>0</v>
      </c>
      <c r="F49" s="46">
        <v>1.31</v>
      </c>
      <c r="G49" s="95">
        <f t="shared" si="5"/>
        <v>0</v>
      </c>
    </row>
    <row r="50" spans="1:11" x14ac:dyDescent="0.35">
      <c r="A50" s="171" t="s">
        <v>148</v>
      </c>
      <c r="B50" s="177"/>
      <c r="C50" s="96">
        <v>420</v>
      </c>
      <c r="D50" s="60">
        <f t="shared" si="4"/>
        <v>0</v>
      </c>
      <c r="F50" s="46">
        <v>0.08</v>
      </c>
      <c r="G50" s="95">
        <f t="shared" si="5"/>
        <v>0</v>
      </c>
    </row>
    <row r="51" spans="1:11" ht="6" customHeight="1" x14ac:dyDescent="0.35">
      <c r="A51" s="148"/>
      <c r="B51" s="149"/>
      <c r="C51" s="96"/>
      <c r="D51" s="86"/>
      <c r="F51" s="96"/>
      <c r="G51" s="95"/>
    </row>
    <row r="52" spans="1:11" x14ac:dyDescent="0.35">
      <c r="A52" s="178" t="s">
        <v>149</v>
      </c>
      <c r="B52" s="179"/>
      <c r="C52" s="96">
        <v>15</v>
      </c>
      <c r="D52" s="60">
        <f>SUM(C52/20)*$C$15</f>
        <v>0</v>
      </c>
      <c r="F52" s="46">
        <v>0.66700000000000004</v>
      </c>
      <c r="G52" s="95">
        <f>F52*D52</f>
        <v>0</v>
      </c>
    </row>
    <row r="53" spans="1:11" x14ac:dyDescent="0.35">
      <c r="A53" s="99" t="s">
        <v>150</v>
      </c>
      <c r="C53" s="96">
        <v>35</v>
      </c>
      <c r="D53" s="60">
        <f>SUM(C53/20)*$C$15</f>
        <v>0</v>
      </c>
      <c r="F53" s="46">
        <v>0.68899999999999995</v>
      </c>
      <c r="G53" s="95">
        <f>F53*D53</f>
        <v>0</v>
      </c>
    </row>
    <row r="54" spans="1:11" ht="15.75" customHeight="1" x14ac:dyDescent="0.35">
      <c r="A54" s="171" t="s">
        <v>151</v>
      </c>
      <c r="B54" s="177"/>
      <c r="C54" s="96">
        <v>120</v>
      </c>
      <c r="D54" s="60">
        <f>SUM(C54/20)*$C$15</f>
        <v>0</v>
      </c>
      <c r="F54" s="100">
        <v>0.60099999999999998</v>
      </c>
      <c r="G54" s="95">
        <f>F54*D54</f>
        <v>0</v>
      </c>
    </row>
    <row r="55" spans="1:11" ht="6" customHeight="1" x14ac:dyDescent="0.35">
      <c r="A55" s="171"/>
      <c r="B55" s="177"/>
      <c r="C55" s="96"/>
      <c r="D55" s="86"/>
      <c r="F55" s="96"/>
      <c r="G55" s="95"/>
    </row>
    <row r="56" spans="1:11" x14ac:dyDescent="0.35">
      <c r="A56" s="171" t="s">
        <v>152</v>
      </c>
      <c r="B56" s="177"/>
      <c r="C56" s="96">
        <v>15</v>
      </c>
      <c r="D56" s="60">
        <f>SUM(C56/20)*$C$15</f>
        <v>0</v>
      </c>
      <c r="F56" s="46">
        <v>0.33</v>
      </c>
      <c r="G56" s="95">
        <f>F56*D56</f>
        <v>0</v>
      </c>
    </row>
    <row r="57" spans="1:11" x14ac:dyDescent="0.35">
      <c r="A57" s="173" t="s">
        <v>153</v>
      </c>
      <c r="B57" s="174"/>
      <c r="C57" s="96">
        <v>25</v>
      </c>
      <c r="D57" s="60">
        <f>SUM(C57/20)*$C$15</f>
        <v>0</v>
      </c>
      <c r="F57" s="46">
        <v>0.221</v>
      </c>
      <c r="G57" s="95">
        <f>F57*D57</f>
        <v>0</v>
      </c>
    </row>
    <row r="58" spans="1:11" ht="7.5" customHeight="1" x14ac:dyDescent="0.35">
      <c r="A58" s="175"/>
      <c r="B58" s="176"/>
      <c r="C58" s="96"/>
      <c r="D58" s="86"/>
      <c r="F58" s="96"/>
      <c r="G58" s="95"/>
    </row>
    <row r="59" spans="1:11" x14ac:dyDescent="0.35">
      <c r="A59" s="148" t="s">
        <v>154</v>
      </c>
      <c r="B59" s="149"/>
      <c r="C59" s="96">
        <v>100</v>
      </c>
      <c r="D59" s="60">
        <f t="shared" ref="D59:D83" si="6">SUM(C59/20)*$C$15</f>
        <v>0</v>
      </c>
      <c r="F59" s="46">
        <v>0.32</v>
      </c>
      <c r="G59" s="95">
        <f t="shared" ref="G59:G83" si="7">F59*D59</f>
        <v>0</v>
      </c>
    </row>
    <row r="60" spans="1:11" ht="15.75" customHeight="1" x14ac:dyDescent="0.35">
      <c r="A60" s="148" t="s">
        <v>67</v>
      </c>
      <c r="B60" s="149"/>
      <c r="C60" s="96">
        <v>5</v>
      </c>
      <c r="D60" s="60">
        <f t="shared" si="6"/>
        <v>0</v>
      </c>
      <c r="F60" s="46">
        <v>2.27</v>
      </c>
      <c r="G60" s="95">
        <f t="shared" si="7"/>
        <v>0</v>
      </c>
    </row>
    <row r="61" spans="1:11" ht="17.25" customHeight="1" x14ac:dyDescent="0.35">
      <c r="A61" s="148" t="s">
        <v>68</v>
      </c>
      <c r="B61" s="149"/>
      <c r="C61" s="96">
        <v>200</v>
      </c>
      <c r="D61" s="60">
        <f t="shared" si="6"/>
        <v>0</v>
      </c>
      <c r="F61" s="46">
        <v>2E-3</v>
      </c>
      <c r="G61" s="95">
        <f t="shared" si="7"/>
        <v>0</v>
      </c>
    </row>
    <row r="62" spans="1:11" ht="17.25" customHeight="1" x14ac:dyDescent="0.35">
      <c r="A62" s="148" t="s">
        <v>155</v>
      </c>
      <c r="B62" s="149"/>
      <c r="C62" s="96">
        <v>400</v>
      </c>
      <c r="D62" s="60">
        <f t="shared" si="6"/>
        <v>0</v>
      </c>
      <c r="F62" s="46">
        <v>4.2999999999999997E-2</v>
      </c>
      <c r="G62" s="95">
        <f t="shared" si="7"/>
        <v>0</v>
      </c>
      <c r="K62" s="107"/>
    </row>
    <row r="63" spans="1:11" ht="17.25" customHeight="1" x14ac:dyDescent="0.35">
      <c r="A63" s="148" t="s">
        <v>156</v>
      </c>
      <c r="B63" s="149"/>
      <c r="C63" s="96">
        <v>320</v>
      </c>
      <c r="D63" s="60">
        <f t="shared" si="6"/>
        <v>0</v>
      </c>
      <c r="F63" s="46">
        <v>0.03</v>
      </c>
      <c r="G63" s="95">
        <f t="shared" si="7"/>
        <v>0</v>
      </c>
    </row>
    <row r="64" spans="1:11" ht="17.25" customHeight="1" x14ac:dyDescent="0.35">
      <c r="A64" s="148" t="s">
        <v>157</v>
      </c>
      <c r="B64" s="149"/>
      <c r="C64" s="96">
        <v>10</v>
      </c>
      <c r="D64" s="60">
        <f t="shared" si="6"/>
        <v>0</v>
      </c>
      <c r="F64" s="46">
        <v>4.9000000000000002E-2</v>
      </c>
      <c r="G64" s="95">
        <f t="shared" si="7"/>
        <v>0</v>
      </c>
    </row>
    <row r="65" spans="1:7" ht="17.25" customHeight="1" x14ac:dyDescent="0.35">
      <c r="A65" s="148" t="s">
        <v>158</v>
      </c>
      <c r="B65" s="149"/>
      <c r="C65" s="96">
        <v>2</v>
      </c>
      <c r="D65" s="60">
        <f t="shared" si="6"/>
        <v>0</v>
      </c>
      <c r="F65" s="46">
        <v>0.34</v>
      </c>
      <c r="G65" s="95">
        <f t="shared" si="7"/>
        <v>0</v>
      </c>
    </row>
    <row r="66" spans="1:7" ht="17.25" customHeight="1" x14ac:dyDescent="0.35">
      <c r="A66" s="148" t="s">
        <v>73</v>
      </c>
      <c r="B66" s="149"/>
      <c r="C66" s="96">
        <v>400</v>
      </c>
      <c r="D66" s="60">
        <f t="shared" si="6"/>
        <v>0</v>
      </c>
      <c r="F66" s="46">
        <v>1.9E-2</v>
      </c>
      <c r="G66" s="95">
        <f t="shared" si="7"/>
        <v>0</v>
      </c>
    </row>
    <row r="67" spans="1:7" ht="16.5" customHeight="1" x14ac:dyDescent="0.35">
      <c r="A67" s="148" t="s">
        <v>74</v>
      </c>
      <c r="B67" s="149"/>
      <c r="C67" s="96">
        <v>400</v>
      </c>
      <c r="D67" s="60">
        <f t="shared" si="6"/>
        <v>0</v>
      </c>
      <c r="F67" s="46">
        <v>1.6E-2</v>
      </c>
      <c r="G67" s="95">
        <f t="shared" si="7"/>
        <v>0</v>
      </c>
    </row>
    <row r="68" spans="1:7" ht="16.5" customHeight="1" x14ac:dyDescent="0.35">
      <c r="A68" s="148" t="s">
        <v>159</v>
      </c>
      <c r="B68" s="149"/>
      <c r="C68" s="96">
        <v>20</v>
      </c>
      <c r="D68" s="60">
        <f t="shared" si="6"/>
        <v>0</v>
      </c>
      <c r="F68" s="46">
        <v>0.28799999999999998</v>
      </c>
      <c r="G68" s="95">
        <f t="shared" si="7"/>
        <v>0</v>
      </c>
    </row>
    <row r="69" spans="1:7" ht="16.5" customHeight="1" x14ac:dyDescent="0.35">
      <c r="A69" s="148" t="s">
        <v>160</v>
      </c>
      <c r="B69" s="149"/>
      <c r="C69" s="96">
        <v>20</v>
      </c>
      <c r="D69" s="60">
        <f t="shared" si="6"/>
        <v>0</v>
      </c>
      <c r="F69" s="46">
        <v>0.314</v>
      </c>
      <c r="G69" s="95">
        <f t="shared" si="7"/>
        <v>0</v>
      </c>
    </row>
    <row r="70" spans="1:7" ht="16.5" customHeight="1" x14ac:dyDescent="0.35">
      <c r="A70" s="148" t="s">
        <v>78</v>
      </c>
      <c r="B70" s="149"/>
      <c r="C70" s="96">
        <v>120</v>
      </c>
      <c r="D70" s="60">
        <f t="shared" si="6"/>
        <v>0</v>
      </c>
      <c r="F70" s="46">
        <v>0.04</v>
      </c>
      <c r="G70" s="95">
        <f t="shared" si="7"/>
        <v>0</v>
      </c>
    </row>
    <row r="71" spans="1:7" ht="16.5" customHeight="1" x14ac:dyDescent="0.35">
      <c r="A71" s="148" t="s">
        <v>161</v>
      </c>
      <c r="B71" s="149"/>
      <c r="C71" s="96">
        <v>25</v>
      </c>
      <c r="D71" s="60">
        <f t="shared" si="6"/>
        <v>0</v>
      </c>
      <c r="F71" s="46">
        <v>0.08</v>
      </c>
      <c r="G71" s="95">
        <f t="shared" si="7"/>
        <v>0</v>
      </c>
    </row>
    <row r="72" spans="1:7" ht="16.5" customHeight="1" x14ac:dyDescent="0.35">
      <c r="A72" s="148" t="s">
        <v>162</v>
      </c>
      <c r="B72" s="149"/>
      <c r="C72" s="96">
        <v>2</v>
      </c>
      <c r="D72" s="60">
        <f t="shared" si="6"/>
        <v>0</v>
      </c>
      <c r="F72" s="46">
        <v>0.15</v>
      </c>
      <c r="G72" s="95">
        <f t="shared" si="7"/>
        <v>0</v>
      </c>
    </row>
    <row r="73" spans="1:7" ht="16.5" customHeight="1" x14ac:dyDescent="0.35">
      <c r="A73" s="148" t="s">
        <v>163</v>
      </c>
      <c r="B73" s="149"/>
      <c r="C73" s="96">
        <v>2</v>
      </c>
      <c r="D73" s="60">
        <f t="shared" si="6"/>
        <v>0</v>
      </c>
      <c r="F73" s="46">
        <v>0.15</v>
      </c>
      <c r="G73" s="95">
        <f t="shared" si="7"/>
        <v>0</v>
      </c>
    </row>
    <row r="74" spans="1:7" ht="16.5" customHeight="1" x14ac:dyDescent="0.35">
      <c r="A74" s="148" t="s">
        <v>82</v>
      </c>
      <c r="B74" s="149"/>
      <c r="C74" s="96">
        <v>5</v>
      </c>
      <c r="D74" s="60">
        <f t="shared" si="6"/>
        <v>0</v>
      </c>
      <c r="F74" s="46">
        <v>1.24</v>
      </c>
      <c r="G74" s="95">
        <f t="shared" si="7"/>
        <v>0</v>
      </c>
    </row>
    <row r="75" spans="1:7" ht="16.5" customHeight="1" x14ac:dyDescent="0.35">
      <c r="A75" s="148" t="s">
        <v>164</v>
      </c>
      <c r="B75" s="149"/>
      <c r="C75" s="96">
        <v>1</v>
      </c>
      <c r="D75" s="60">
        <f t="shared" si="6"/>
        <v>0</v>
      </c>
      <c r="F75" s="46">
        <v>2.97</v>
      </c>
      <c r="G75" s="95">
        <f t="shared" si="7"/>
        <v>0</v>
      </c>
    </row>
    <row r="76" spans="1:7" ht="16.5" customHeight="1" x14ac:dyDescent="0.35">
      <c r="A76" s="148" t="s">
        <v>84</v>
      </c>
      <c r="B76" s="149"/>
      <c r="C76" s="96">
        <v>1</v>
      </c>
      <c r="D76" s="60">
        <f t="shared" si="6"/>
        <v>0</v>
      </c>
      <c r="F76" s="46">
        <v>0.84</v>
      </c>
      <c r="G76" s="95">
        <f t="shared" si="7"/>
        <v>0</v>
      </c>
    </row>
    <row r="77" spans="1:7" ht="16.5" customHeight="1" x14ac:dyDescent="0.35">
      <c r="A77" s="148" t="s">
        <v>85</v>
      </c>
      <c r="B77" s="149"/>
      <c r="C77" s="96">
        <v>100</v>
      </c>
      <c r="D77" s="60">
        <f t="shared" si="6"/>
        <v>0</v>
      </c>
      <c r="F77" s="46"/>
      <c r="G77" s="95">
        <f t="shared" si="7"/>
        <v>0</v>
      </c>
    </row>
    <row r="78" spans="1:7" ht="16.5" customHeight="1" x14ac:dyDescent="0.35">
      <c r="A78" s="148" t="s">
        <v>86</v>
      </c>
      <c r="B78" s="149"/>
      <c r="C78" s="96">
        <v>10</v>
      </c>
      <c r="D78" s="60">
        <f t="shared" si="6"/>
        <v>0</v>
      </c>
      <c r="F78" s="46">
        <v>0.09</v>
      </c>
      <c r="G78" s="95">
        <f t="shared" si="7"/>
        <v>0</v>
      </c>
    </row>
    <row r="79" spans="1:7" ht="16.5" customHeight="1" x14ac:dyDescent="0.35">
      <c r="A79" s="148" t="s">
        <v>87</v>
      </c>
      <c r="B79" s="149"/>
      <c r="C79" s="101">
        <v>400</v>
      </c>
      <c r="D79" s="88">
        <f t="shared" si="6"/>
        <v>0</v>
      </c>
      <c r="F79" s="46">
        <v>3.6999999999999998E-2</v>
      </c>
      <c r="G79" s="95">
        <f t="shared" si="7"/>
        <v>0</v>
      </c>
    </row>
    <row r="80" spans="1:7" ht="16.5" customHeight="1" x14ac:dyDescent="0.35">
      <c r="A80" s="148" t="s">
        <v>88</v>
      </c>
      <c r="B80" s="149"/>
      <c r="C80" s="96">
        <v>1</v>
      </c>
      <c r="D80" s="60">
        <f t="shared" si="6"/>
        <v>0</v>
      </c>
      <c r="F80" s="46">
        <v>1.69</v>
      </c>
      <c r="G80" s="95">
        <f t="shared" si="7"/>
        <v>0</v>
      </c>
    </row>
    <row r="81" spans="1:7" ht="16.5" customHeight="1" x14ac:dyDescent="0.35">
      <c r="A81" s="148" t="s">
        <v>165</v>
      </c>
      <c r="B81" s="149"/>
      <c r="C81" s="96">
        <v>1</v>
      </c>
      <c r="D81" s="60">
        <f t="shared" si="6"/>
        <v>0</v>
      </c>
      <c r="F81" s="102">
        <v>1.1599999999999999</v>
      </c>
      <c r="G81" s="95">
        <f t="shared" si="7"/>
        <v>0</v>
      </c>
    </row>
    <row r="82" spans="1:7" ht="16.5" customHeight="1" x14ac:dyDescent="0.35">
      <c r="A82" s="148" t="s">
        <v>91</v>
      </c>
      <c r="B82" s="149"/>
      <c r="C82" s="96">
        <v>1</v>
      </c>
      <c r="D82" s="60">
        <f t="shared" si="6"/>
        <v>0</v>
      </c>
      <c r="F82" s="102">
        <v>0.33</v>
      </c>
      <c r="G82" s="95">
        <f t="shared" si="7"/>
        <v>0</v>
      </c>
    </row>
    <row r="83" spans="1:7" ht="16.5" customHeight="1" thickBot="1" x14ac:dyDescent="0.4">
      <c r="A83" s="168" t="s">
        <v>93</v>
      </c>
      <c r="B83" s="164"/>
      <c r="C83" s="108">
        <v>1</v>
      </c>
      <c r="D83" s="62">
        <f t="shared" si="6"/>
        <v>0</v>
      </c>
      <c r="F83" s="102">
        <v>0.25</v>
      </c>
      <c r="G83" s="95">
        <f t="shared" si="7"/>
        <v>0</v>
      </c>
    </row>
    <row r="84" spans="1:7" ht="18" customHeight="1" thickBot="1" x14ac:dyDescent="0.4">
      <c r="A84" s="167"/>
      <c r="B84" s="167"/>
      <c r="F84" s="150" t="s">
        <v>116</v>
      </c>
      <c r="G84" s="151"/>
    </row>
    <row r="85" spans="1:7" ht="17.25" customHeight="1" x14ac:dyDescent="0.35">
      <c r="A85" s="155" t="s">
        <v>166</v>
      </c>
      <c r="B85" s="169"/>
      <c r="C85" s="170"/>
      <c r="D85" s="63" t="s">
        <v>118</v>
      </c>
      <c r="F85" s="69" t="s">
        <v>119</v>
      </c>
      <c r="G85" s="69" t="s">
        <v>120</v>
      </c>
    </row>
    <row r="86" spans="1:7" ht="17.25" customHeight="1" x14ac:dyDescent="0.35">
      <c r="A86" s="152"/>
      <c r="B86" s="153"/>
      <c r="C86" s="154"/>
      <c r="D86" s="44"/>
      <c r="E86" s="134"/>
      <c r="F86" s="46"/>
      <c r="G86" s="95">
        <f t="shared" ref="G86:G102" si="8">F86*D86</f>
        <v>0</v>
      </c>
    </row>
    <row r="87" spans="1:7" ht="17.25" customHeight="1" x14ac:dyDescent="0.35">
      <c r="A87" s="152"/>
      <c r="B87" s="153"/>
      <c r="C87" s="154"/>
      <c r="D87" s="44"/>
      <c r="E87" s="134"/>
      <c r="F87" s="46"/>
      <c r="G87" s="95">
        <f t="shared" si="8"/>
        <v>0</v>
      </c>
    </row>
    <row r="88" spans="1:7" ht="17.25" customHeight="1" x14ac:dyDescent="0.35">
      <c r="A88" s="152"/>
      <c r="B88" s="153"/>
      <c r="C88" s="154"/>
      <c r="D88" s="44"/>
      <c r="E88" s="134"/>
      <c r="F88" s="46"/>
      <c r="G88" s="95">
        <f t="shared" si="8"/>
        <v>0</v>
      </c>
    </row>
    <row r="89" spans="1:7" ht="15" customHeight="1" x14ac:dyDescent="0.35">
      <c r="A89" s="152"/>
      <c r="B89" s="153"/>
      <c r="C89" s="154"/>
      <c r="D89" s="44"/>
      <c r="E89" s="134"/>
      <c r="F89" s="46"/>
      <c r="G89" s="95">
        <f t="shared" si="8"/>
        <v>0</v>
      </c>
    </row>
    <row r="90" spans="1:7" ht="21" customHeight="1" x14ac:dyDescent="0.35">
      <c r="A90" s="152"/>
      <c r="B90" s="153"/>
      <c r="C90" s="154"/>
      <c r="D90" s="44"/>
      <c r="E90" s="134"/>
      <c r="F90" s="46"/>
      <c r="G90" s="95">
        <f t="shared" si="8"/>
        <v>0</v>
      </c>
    </row>
    <row r="91" spans="1:7" ht="17.25" customHeight="1" x14ac:dyDescent="0.35">
      <c r="A91" s="152"/>
      <c r="B91" s="153"/>
      <c r="C91" s="154"/>
      <c r="D91" s="44"/>
      <c r="E91" s="134"/>
      <c r="F91" s="46"/>
      <c r="G91" s="95">
        <f t="shared" si="8"/>
        <v>0</v>
      </c>
    </row>
    <row r="92" spans="1:7" ht="17.25" customHeight="1" x14ac:dyDescent="0.35">
      <c r="A92" s="152"/>
      <c r="B92" s="153"/>
      <c r="C92" s="154"/>
      <c r="D92" s="44"/>
      <c r="E92" s="134"/>
      <c r="F92" s="46"/>
      <c r="G92" s="95">
        <f t="shared" si="8"/>
        <v>0</v>
      </c>
    </row>
    <row r="93" spans="1:7" ht="17.25" customHeight="1" x14ac:dyDescent="0.35">
      <c r="A93" s="198"/>
      <c r="B93" s="199"/>
      <c r="C93" s="200"/>
      <c r="D93" s="44"/>
      <c r="E93" s="134"/>
      <c r="F93" s="46"/>
      <c r="G93" s="95">
        <f t="shared" si="8"/>
        <v>0</v>
      </c>
    </row>
    <row r="94" spans="1:7" ht="17.25" customHeight="1" x14ac:dyDescent="0.35">
      <c r="A94" s="198"/>
      <c r="B94" s="199"/>
      <c r="C94" s="200"/>
      <c r="D94" s="44"/>
      <c r="E94" s="134"/>
      <c r="F94" s="46"/>
      <c r="G94" s="95">
        <f t="shared" si="8"/>
        <v>0</v>
      </c>
    </row>
    <row r="95" spans="1:7" ht="15.75" customHeight="1" x14ac:dyDescent="0.35">
      <c r="A95" s="198"/>
      <c r="B95" s="199"/>
      <c r="C95" s="200"/>
      <c r="D95" s="44"/>
      <c r="E95" s="134"/>
      <c r="F95" s="46"/>
      <c r="G95" s="95">
        <f t="shared" si="8"/>
        <v>0</v>
      </c>
    </row>
    <row r="96" spans="1:7" ht="17.25" customHeight="1" x14ac:dyDescent="0.35">
      <c r="A96" s="152"/>
      <c r="B96" s="153"/>
      <c r="C96" s="154"/>
      <c r="D96" s="44"/>
      <c r="E96" s="134"/>
      <c r="F96" s="46"/>
      <c r="G96" s="95">
        <f t="shared" si="8"/>
        <v>0</v>
      </c>
    </row>
    <row r="97" spans="1:7" ht="17.25" customHeight="1" x14ac:dyDescent="0.35">
      <c r="A97" s="152"/>
      <c r="B97" s="165"/>
      <c r="C97" s="166"/>
      <c r="D97" s="44"/>
      <c r="E97" s="134"/>
      <c r="F97" s="46"/>
      <c r="G97" s="95">
        <f t="shared" si="8"/>
        <v>0</v>
      </c>
    </row>
    <row r="98" spans="1:7" ht="17.25" customHeight="1" x14ac:dyDescent="0.35">
      <c r="A98" s="152"/>
      <c r="B98" s="165"/>
      <c r="C98" s="166"/>
      <c r="D98" s="44"/>
      <c r="E98" s="134"/>
      <c r="F98" s="46"/>
      <c r="G98" s="95">
        <f t="shared" si="8"/>
        <v>0</v>
      </c>
    </row>
    <row r="99" spans="1:7" ht="17.25" customHeight="1" x14ac:dyDescent="0.35">
      <c r="A99" s="198"/>
      <c r="B99" s="199"/>
      <c r="C99" s="200"/>
      <c r="D99" s="45"/>
      <c r="E99" s="134"/>
      <c r="F99" s="46"/>
      <c r="G99" s="95">
        <f t="shared" si="8"/>
        <v>0</v>
      </c>
    </row>
    <row r="100" spans="1:7" ht="17.25" customHeight="1" x14ac:dyDescent="0.35">
      <c r="A100" s="198"/>
      <c r="B100" s="199"/>
      <c r="C100" s="200"/>
      <c r="D100" s="45"/>
      <c r="E100" s="134"/>
      <c r="F100" s="46"/>
      <c r="G100" s="95">
        <f t="shared" si="8"/>
        <v>0</v>
      </c>
    </row>
    <row r="101" spans="1:7" ht="17.25" customHeight="1" x14ac:dyDescent="0.35">
      <c r="A101" s="198"/>
      <c r="B101" s="199"/>
      <c r="C101" s="200"/>
      <c r="D101" s="45"/>
      <c r="E101" s="134"/>
      <c r="F101" s="46"/>
      <c r="G101" s="95">
        <f t="shared" si="8"/>
        <v>0</v>
      </c>
    </row>
    <row r="102" spans="1:7" ht="17.25" customHeight="1" thickBot="1" x14ac:dyDescent="0.4">
      <c r="A102" s="158"/>
      <c r="B102" s="159"/>
      <c r="C102" s="160"/>
      <c r="D102" s="105"/>
      <c r="E102" s="134"/>
      <c r="F102" s="46"/>
      <c r="G102" s="95">
        <f t="shared" si="8"/>
        <v>0</v>
      </c>
    </row>
    <row r="103" spans="1:7" ht="18" customHeight="1" thickBot="1" x14ac:dyDescent="0.4">
      <c r="A103" s="103"/>
      <c r="F103" s="150" t="s">
        <v>116</v>
      </c>
      <c r="G103" s="151"/>
    </row>
    <row r="104" spans="1:7" x14ac:dyDescent="0.35">
      <c r="A104" s="155" t="s">
        <v>180</v>
      </c>
      <c r="B104" s="156"/>
      <c r="C104" s="157"/>
      <c r="D104" s="63" t="s">
        <v>118</v>
      </c>
      <c r="E104" s="104"/>
      <c r="F104" s="69" t="s">
        <v>119</v>
      </c>
      <c r="G104" s="69" t="s">
        <v>120</v>
      </c>
    </row>
    <row r="105" spans="1:7" x14ac:dyDescent="0.35">
      <c r="A105" s="152"/>
      <c r="B105" s="153"/>
      <c r="C105" s="154"/>
      <c r="D105" s="44"/>
      <c r="E105" s="134"/>
      <c r="F105" s="46"/>
      <c r="G105" s="95">
        <f t="shared" ref="G105:G110" si="9">F105*D105</f>
        <v>0</v>
      </c>
    </row>
    <row r="106" spans="1:7" x14ac:dyDescent="0.35">
      <c r="A106" s="152"/>
      <c r="B106" s="165"/>
      <c r="C106" s="166"/>
      <c r="D106" s="106"/>
      <c r="E106" s="134"/>
      <c r="F106" s="46"/>
      <c r="G106" s="95">
        <f t="shared" si="9"/>
        <v>0</v>
      </c>
    </row>
    <row r="107" spans="1:7" x14ac:dyDescent="0.35">
      <c r="A107" s="152"/>
      <c r="B107" s="165"/>
      <c r="C107" s="166"/>
      <c r="D107" s="106"/>
      <c r="E107" s="134"/>
      <c r="F107" s="46"/>
      <c r="G107" s="95">
        <f t="shared" si="9"/>
        <v>0</v>
      </c>
    </row>
    <row r="108" spans="1:7" x14ac:dyDescent="0.35">
      <c r="A108" s="152"/>
      <c r="B108" s="165"/>
      <c r="C108" s="166"/>
      <c r="D108" s="89"/>
      <c r="E108" s="134"/>
      <c r="F108" s="46"/>
      <c r="G108" s="95">
        <f t="shared" si="9"/>
        <v>0</v>
      </c>
    </row>
    <row r="109" spans="1:7" x14ac:dyDescent="0.35">
      <c r="A109" s="152"/>
      <c r="B109" s="153"/>
      <c r="C109" s="166"/>
      <c r="D109" s="89"/>
      <c r="E109" s="134"/>
      <c r="F109" s="46"/>
      <c r="G109" s="95">
        <f t="shared" si="9"/>
        <v>0</v>
      </c>
    </row>
    <row r="110" spans="1:7" ht="16" thickBot="1" x14ac:dyDescent="0.4">
      <c r="A110" s="158"/>
      <c r="B110" s="159"/>
      <c r="C110" s="197"/>
      <c r="D110" s="90"/>
      <c r="E110" s="134"/>
      <c r="F110" s="46"/>
      <c r="G110" s="95">
        <f t="shared" si="9"/>
        <v>0</v>
      </c>
    </row>
    <row r="111" spans="1:7" ht="8.25" customHeight="1" thickBot="1" x14ac:dyDescent="0.4"/>
    <row r="112" spans="1:7" ht="27" customHeight="1" thickBot="1" x14ac:dyDescent="0.4">
      <c r="D112" s="163" t="s">
        <v>185</v>
      </c>
      <c r="E112" s="162"/>
      <c r="F112" s="161">
        <f>SUM(G20:G26,G31:G83,G86:G102,G105:G107,G105:G110)</f>
        <v>0</v>
      </c>
      <c r="G112" s="162"/>
    </row>
  </sheetData>
  <sheetProtection algorithmName="SHA-512" hashValue="0/4NfS9cMcUGCrhCJLdijk7YAIShE4KtDDHH+UNKd4FWPS8NjIU465b0J/k5jBTdfkI7Vxls1qqe8fAwCznbFQ==" saltValue="97t8OU29ErXzZ4qNMAOB2g==" spinCount="100000" sheet="1" objects="1" scenarios="1" insertRows="0"/>
  <mergeCells count="99">
    <mergeCell ref="F84:G84"/>
    <mergeCell ref="A62:B62"/>
    <mergeCell ref="A63:B63"/>
    <mergeCell ref="A70:B70"/>
    <mergeCell ref="A65:B65"/>
    <mergeCell ref="A66:B66"/>
    <mergeCell ref="A67:B67"/>
    <mergeCell ref="A77:B77"/>
    <mergeCell ref="A73:B73"/>
    <mergeCell ref="A83:B83"/>
    <mergeCell ref="A69:B69"/>
    <mergeCell ref="A68:B68"/>
    <mergeCell ref="A78:B78"/>
    <mergeCell ref="A79:B79"/>
    <mergeCell ref="A74:B74"/>
    <mergeCell ref="A75:B75"/>
    <mergeCell ref="A13:B13"/>
    <mergeCell ref="A14:B14"/>
    <mergeCell ref="A15:B15"/>
    <mergeCell ref="A17:E17"/>
    <mergeCell ref="F103:G103"/>
    <mergeCell ref="F18:G18"/>
    <mergeCell ref="F29:G29"/>
    <mergeCell ref="A39:B39"/>
    <mergeCell ref="A33:B33"/>
    <mergeCell ref="A82:B82"/>
    <mergeCell ref="A34:B34"/>
    <mergeCell ref="A35:B35"/>
    <mergeCell ref="A36:B36"/>
    <mergeCell ref="A43:B43"/>
    <mergeCell ref="A30:B30"/>
    <mergeCell ref="A31:B31"/>
    <mergeCell ref="A8:B8"/>
    <mergeCell ref="A9:B9"/>
    <mergeCell ref="A10:B10"/>
    <mergeCell ref="A11:B11"/>
    <mergeCell ref="A12:B12"/>
    <mergeCell ref="A1:E1"/>
    <mergeCell ref="A3:B3"/>
    <mergeCell ref="A4:B4"/>
    <mergeCell ref="A5:B5"/>
    <mergeCell ref="A7:B7"/>
    <mergeCell ref="F17:G17"/>
    <mergeCell ref="A28:E28"/>
    <mergeCell ref="A57:B57"/>
    <mergeCell ref="A52:B52"/>
    <mergeCell ref="A46:B46"/>
    <mergeCell ref="A48:B48"/>
    <mergeCell ref="A41:B41"/>
    <mergeCell ref="A42:B42"/>
    <mergeCell ref="A44:B44"/>
    <mergeCell ref="A45:B45"/>
    <mergeCell ref="A50:B50"/>
    <mergeCell ref="A99:C99"/>
    <mergeCell ref="A47:B47"/>
    <mergeCell ref="A49:B49"/>
    <mergeCell ref="A54:B54"/>
    <mergeCell ref="A59:B59"/>
    <mergeCell ref="A58:B58"/>
    <mergeCell ref="A98:C98"/>
    <mergeCell ref="A76:B76"/>
    <mergeCell ref="A93:C93"/>
    <mergeCell ref="A94:C94"/>
    <mergeCell ref="A95:C95"/>
    <mergeCell ref="A71:B71"/>
    <mergeCell ref="A72:B72"/>
    <mergeCell ref="A84:B84"/>
    <mergeCell ref="A86:C86"/>
    <mergeCell ref="A80:B80"/>
    <mergeCell ref="A61:B61"/>
    <mergeCell ref="A51:B51"/>
    <mergeCell ref="A55:B55"/>
    <mergeCell ref="A64:B64"/>
    <mergeCell ref="A60:B60"/>
    <mergeCell ref="A56:B56"/>
    <mergeCell ref="F16:G16"/>
    <mergeCell ref="A107:C107"/>
    <mergeCell ref="A104:C104"/>
    <mergeCell ref="A89:C89"/>
    <mergeCell ref="A90:C90"/>
    <mergeCell ref="A87:C87"/>
    <mergeCell ref="A88:C88"/>
    <mergeCell ref="A85:C85"/>
    <mergeCell ref="A81:B81"/>
    <mergeCell ref="A105:C105"/>
    <mergeCell ref="A91:C91"/>
    <mergeCell ref="A92:C92"/>
    <mergeCell ref="A96:C96"/>
    <mergeCell ref="A106:C106"/>
    <mergeCell ref="A97:C97"/>
    <mergeCell ref="A38:B38"/>
    <mergeCell ref="A100:C100"/>
    <mergeCell ref="A101:C101"/>
    <mergeCell ref="F112:G112"/>
    <mergeCell ref="D112:E112"/>
    <mergeCell ref="A108:C108"/>
    <mergeCell ref="A109:C109"/>
    <mergeCell ref="A110:C110"/>
    <mergeCell ref="A102:C102"/>
  </mergeCells>
  <phoneticPr fontId="0" type="noConversion"/>
  <pageMargins left="0.53" right="0.65" top="0.32" bottom="0.36" header="0.18" footer="0.18"/>
  <pageSetup paperSize="9" scale="43" orientation="portrait" r:id="rId1"/>
  <headerFooter alignWithMargins="0">
    <oddHeader>&amp;F</oddHeader>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1583E-447D-4376-A13A-11A6693C92B1}">
  <dimension ref="A1:K112"/>
  <sheetViews>
    <sheetView topLeftCell="A42" zoomScaleNormal="75" workbookViewId="0">
      <selection activeCell="A105" sqref="A105:F110"/>
    </sheetView>
  </sheetViews>
  <sheetFormatPr defaultColWidth="8.90625" defaultRowHeight="15.5" x14ac:dyDescent="0.35"/>
  <cols>
    <col min="1" max="1" width="40.453125" style="42" customWidth="1"/>
    <col min="2" max="2" width="30.90625" style="42" customWidth="1"/>
    <col min="3" max="3" width="24.453125" style="91" customWidth="1"/>
    <col min="4" max="4" width="21.453125" style="42" customWidth="1"/>
    <col min="5" max="5" width="7.453125" style="42" customWidth="1"/>
    <col min="6" max="6" width="19.08984375" style="91" customWidth="1"/>
    <col min="7" max="7" width="17.90625" style="42" customWidth="1"/>
    <col min="8" max="16384" width="8.90625" style="42"/>
  </cols>
  <sheetData>
    <row r="1" spans="1:7" ht="27" customHeight="1" x14ac:dyDescent="0.35">
      <c r="A1" s="180" t="s">
        <v>97</v>
      </c>
      <c r="B1" s="196"/>
      <c r="C1" s="196"/>
      <c r="D1" s="196"/>
      <c r="E1" s="196"/>
    </row>
    <row r="2" spans="1:7" ht="8.25" customHeight="1" x14ac:dyDescent="0.35"/>
    <row r="3" spans="1:7" x14ac:dyDescent="0.35">
      <c r="A3" s="181" t="s">
        <v>98</v>
      </c>
      <c r="B3" s="182"/>
      <c r="C3" s="69" t="s">
        <v>99</v>
      </c>
      <c r="D3" s="76"/>
    </row>
    <row r="4" spans="1:7" x14ac:dyDescent="0.35">
      <c r="A4" s="180" t="s">
        <v>100</v>
      </c>
      <c r="B4" s="183"/>
      <c r="C4" s="69" t="s">
        <v>101</v>
      </c>
      <c r="D4" s="77"/>
    </row>
    <row r="5" spans="1:7" x14ac:dyDescent="0.35">
      <c r="A5" s="180" t="s">
        <v>186</v>
      </c>
      <c r="B5" s="183"/>
      <c r="C5" s="69" t="s">
        <v>101</v>
      </c>
      <c r="D5" s="77"/>
    </row>
    <row r="6" spans="1:7" x14ac:dyDescent="0.35">
      <c r="C6" s="40"/>
      <c r="D6" s="41"/>
    </row>
    <row r="7" spans="1:7" x14ac:dyDescent="0.35">
      <c r="A7" s="180" t="s">
        <v>103</v>
      </c>
      <c r="B7" s="183"/>
      <c r="C7" s="78"/>
      <c r="D7" s="41"/>
    </row>
    <row r="8" spans="1:7" x14ac:dyDescent="0.35">
      <c r="A8" s="141" t="s">
        <v>105</v>
      </c>
      <c r="B8" s="185"/>
      <c r="C8" s="92"/>
    </row>
    <row r="9" spans="1:7" x14ac:dyDescent="0.35">
      <c r="A9" s="141" t="s">
        <v>106</v>
      </c>
      <c r="B9" s="185"/>
      <c r="C9" s="57">
        <f>D3/100000*C8</f>
        <v>0</v>
      </c>
      <c r="D9" s="56"/>
    </row>
    <row r="10" spans="1:7" x14ac:dyDescent="0.35">
      <c r="A10" s="141" t="s">
        <v>107</v>
      </c>
      <c r="B10" s="185"/>
      <c r="C10" s="46"/>
    </row>
    <row r="11" spans="1:7" x14ac:dyDescent="0.35">
      <c r="A11" s="141" t="s">
        <v>108</v>
      </c>
      <c r="B11" s="185"/>
      <c r="C11" s="57">
        <f>C9-C10</f>
        <v>0</v>
      </c>
      <c r="D11" s="79"/>
    </row>
    <row r="12" spans="1:7" x14ac:dyDescent="0.35">
      <c r="A12" s="184" t="s">
        <v>187</v>
      </c>
      <c r="B12" s="185"/>
      <c r="C12" s="80">
        <f>C11*D4</f>
        <v>0</v>
      </c>
      <c r="D12" s="81"/>
    </row>
    <row r="13" spans="1:7" s="41" customFormat="1" x14ac:dyDescent="0.35">
      <c r="A13" s="180" t="s">
        <v>110</v>
      </c>
      <c r="B13" s="185"/>
      <c r="C13" s="93">
        <f>C11+C12</f>
        <v>0</v>
      </c>
      <c r="D13" s="56"/>
      <c r="F13" s="40"/>
    </row>
    <row r="14" spans="1:7" s="41" customFormat="1" x14ac:dyDescent="0.35">
      <c r="A14" s="180" t="s">
        <v>111</v>
      </c>
      <c r="B14" s="185"/>
      <c r="C14" s="57">
        <f>C13-C15</f>
        <v>0</v>
      </c>
      <c r="D14" s="56"/>
      <c r="F14" s="40"/>
    </row>
    <row r="15" spans="1:7" s="41" customFormat="1" x14ac:dyDescent="0.35">
      <c r="A15" s="180" t="s">
        <v>112</v>
      </c>
      <c r="B15" s="185"/>
      <c r="C15" s="57">
        <f>SUM(C13*D5)</f>
        <v>0</v>
      </c>
      <c r="D15" s="56"/>
      <c r="F15" s="40"/>
    </row>
    <row r="16" spans="1:7" ht="16.5" customHeight="1" x14ac:dyDescent="0.35">
      <c r="F16" s="191" t="s">
        <v>113</v>
      </c>
      <c r="G16" s="192"/>
    </row>
    <row r="17" spans="1:7" ht="18.75" customHeight="1" x14ac:dyDescent="0.35">
      <c r="A17" s="193" t="s">
        <v>114</v>
      </c>
      <c r="B17" s="193"/>
      <c r="C17" s="193"/>
      <c r="D17" s="193"/>
      <c r="E17" s="193"/>
      <c r="F17" s="189" t="s">
        <v>115</v>
      </c>
      <c r="G17" s="190"/>
    </row>
    <row r="18" spans="1:7" ht="16.5" customHeight="1" thickBot="1" x14ac:dyDescent="0.4">
      <c r="A18" s="58"/>
      <c r="B18" s="58"/>
      <c r="C18" s="40"/>
      <c r="D18" s="58"/>
      <c r="F18" s="150" t="s">
        <v>116</v>
      </c>
      <c r="G18" s="151"/>
    </row>
    <row r="19" spans="1:7" ht="19.5" customHeight="1" thickBot="1" x14ac:dyDescent="0.4">
      <c r="B19" s="94" t="s">
        <v>117</v>
      </c>
      <c r="C19" s="66" t="s">
        <v>29</v>
      </c>
      <c r="D19" s="63" t="s">
        <v>118</v>
      </c>
      <c r="F19" s="69" t="s">
        <v>119</v>
      </c>
      <c r="G19" s="69" t="s">
        <v>120</v>
      </c>
    </row>
    <row r="20" spans="1:7" x14ac:dyDescent="0.35">
      <c r="A20" s="64" t="s">
        <v>121</v>
      </c>
      <c r="B20" s="65">
        <v>30</v>
      </c>
      <c r="C20" s="66">
        <v>300</v>
      </c>
      <c r="D20" s="59">
        <f t="shared" ref="D20:D26" si="0">SUM(C20/10)*$C$14</f>
        <v>0</v>
      </c>
      <c r="F20" s="46">
        <v>0.03</v>
      </c>
      <c r="G20" s="95">
        <f t="shared" ref="G20:G26" si="1">F20*D20</f>
        <v>0</v>
      </c>
    </row>
    <row r="21" spans="1:7" x14ac:dyDescent="0.35">
      <c r="A21" s="67" t="s">
        <v>122</v>
      </c>
      <c r="B21" s="68">
        <v>15</v>
      </c>
      <c r="C21" s="69">
        <f>B21*10</f>
        <v>150</v>
      </c>
      <c r="D21" s="60">
        <f t="shared" si="0"/>
        <v>0</v>
      </c>
      <c r="F21" s="46">
        <v>7.0000000000000007E-2</v>
      </c>
      <c r="G21" s="95">
        <f t="shared" si="1"/>
        <v>0</v>
      </c>
    </row>
    <row r="22" spans="1:7" x14ac:dyDescent="0.35">
      <c r="A22" s="70" t="s">
        <v>123</v>
      </c>
      <c r="B22" s="71">
        <v>2</v>
      </c>
      <c r="C22" s="72">
        <v>14</v>
      </c>
      <c r="D22" s="61">
        <f t="shared" si="0"/>
        <v>0</v>
      </c>
      <c r="F22" s="46">
        <v>2.4E-2</v>
      </c>
      <c r="G22" s="95">
        <f t="shared" si="1"/>
        <v>0</v>
      </c>
    </row>
    <row r="23" spans="1:7" x14ac:dyDescent="0.35">
      <c r="A23" s="67" t="s">
        <v>124</v>
      </c>
      <c r="B23" s="68">
        <v>4</v>
      </c>
      <c r="C23" s="69">
        <f>B23*10</f>
        <v>40</v>
      </c>
      <c r="D23" s="60">
        <f t="shared" si="0"/>
        <v>0</v>
      </c>
      <c r="F23" s="46">
        <v>0.09</v>
      </c>
      <c r="G23" s="95">
        <f t="shared" si="1"/>
        <v>0</v>
      </c>
    </row>
    <row r="24" spans="1:7" x14ac:dyDescent="0.35">
      <c r="A24" s="67" t="s">
        <v>125</v>
      </c>
      <c r="B24" s="68">
        <v>1</v>
      </c>
      <c r="C24" s="69">
        <f>B24*10</f>
        <v>10</v>
      </c>
      <c r="D24" s="60">
        <f t="shared" si="0"/>
        <v>0</v>
      </c>
      <c r="F24" s="46">
        <v>0.33</v>
      </c>
      <c r="G24" s="95">
        <f t="shared" si="1"/>
        <v>0</v>
      </c>
    </row>
    <row r="25" spans="1:7" x14ac:dyDescent="0.35">
      <c r="A25" s="67" t="s">
        <v>126</v>
      </c>
      <c r="B25" s="68"/>
      <c r="C25" s="69">
        <v>5</v>
      </c>
      <c r="D25" s="60">
        <f t="shared" si="0"/>
        <v>0</v>
      </c>
      <c r="F25" s="46">
        <v>0.68</v>
      </c>
      <c r="G25" s="95">
        <f t="shared" si="1"/>
        <v>0</v>
      </c>
    </row>
    <row r="26" spans="1:7" ht="16" thickBot="1" x14ac:dyDescent="0.4">
      <c r="A26" s="73" t="s">
        <v>127</v>
      </c>
      <c r="B26" s="74">
        <v>4</v>
      </c>
      <c r="C26" s="75">
        <v>40</v>
      </c>
      <c r="D26" s="62">
        <f t="shared" si="0"/>
        <v>0</v>
      </c>
      <c r="F26" s="46">
        <v>2E-3</v>
      </c>
      <c r="G26" s="95">
        <f t="shared" si="1"/>
        <v>0</v>
      </c>
    </row>
    <row r="27" spans="1:7" ht="10.5" customHeight="1" x14ac:dyDescent="0.35"/>
    <row r="28" spans="1:7" ht="23.25" customHeight="1" thickBot="1" x14ac:dyDescent="0.4">
      <c r="A28" s="186" t="s">
        <v>128</v>
      </c>
      <c r="B28" s="186"/>
      <c r="C28" s="186"/>
      <c r="D28" s="186"/>
      <c r="E28" s="186"/>
      <c r="F28" s="40"/>
    </row>
    <row r="29" spans="1:7" ht="16.5" customHeight="1" thickBot="1" x14ac:dyDescent="0.4">
      <c r="A29" s="82"/>
      <c r="B29" s="83"/>
      <c r="C29" s="84"/>
      <c r="D29" s="85"/>
      <c r="E29" s="41"/>
      <c r="F29" s="150" t="s">
        <v>116</v>
      </c>
      <c r="G29" s="151"/>
    </row>
    <row r="30" spans="1:7" x14ac:dyDescent="0.35">
      <c r="A30" s="194"/>
      <c r="B30" s="195"/>
      <c r="C30" s="111" t="s">
        <v>40</v>
      </c>
      <c r="D30" s="63" t="s">
        <v>118</v>
      </c>
      <c r="E30" s="41"/>
      <c r="F30" s="69" t="s">
        <v>119</v>
      </c>
      <c r="G30" s="69" t="s">
        <v>120</v>
      </c>
    </row>
    <row r="31" spans="1:7" x14ac:dyDescent="0.35">
      <c r="A31" s="187" t="s">
        <v>130</v>
      </c>
      <c r="B31" s="177"/>
      <c r="C31" s="96">
        <v>600</v>
      </c>
      <c r="D31" s="60">
        <f t="shared" ref="D31:D42" si="2">SUM(C31/20)*$C$15</f>
        <v>0</v>
      </c>
      <c r="F31" s="46">
        <v>0.03</v>
      </c>
      <c r="G31" s="95">
        <f t="shared" ref="G31:G41" si="3">F31*D31</f>
        <v>0</v>
      </c>
    </row>
    <row r="32" spans="1:7" x14ac:dyDescent="0.35">
      <c r="A32" s="97" t="s">
        <v>131</v>
      </c>
      <c r="B32" s="97"/>
      <c r="C32" s="98">
        <v>4</v>
      </c>
      <c r="D32" s="60">
        <f t="shared" si="2"/>
        <v>0</v>
      </c>
      <c r="F32" s="46">
        <v>1.1000000000000001</v>
      </c>
      <c r="G32" s="95">
        <f t="shared" si="3"/>
        <v>0</v>
      </c>
    </row>
    <row r="33" spans="1:7" x14ac:dyDescent="0.35">
      <c r="A33" s="188" t="s">
        <v>132</v>
      </c>
      <c r="B33" s="172"/>
      <c r="C33" s="96">
        <v>400</v>
      </c>
      <c r="D33" s="60">
        <f t="shared" si="2"/>
        <v>0</v>
      </c>
      <c r="F33" s="46">
        <v>0.15</v>
      </c>
      <c r="G33" s="95">
        <f t="shared" si="3"/>
        <v>0</v>
      </c>
    </row>
    <row r="34" spans="1:7" x14ac:dyDescent="0.35">
      <c r="A34" s="171" t="s">
        <v>133</v>
      </c>
      <c r="B34" s="177"/>
      <c r="C34" s="96">
        <v>10</v>
      </c>
      <c r="D34" s="60">
        <f t="shared" si="2"/>
        <v>0</v>
      </c>
      <c r="F34" s="46">
        <v>0.68</v>
      </c>
      <c r="G34" s="95">
        <f t="shared" si="3"/>
        <v>0</v>
      </c>
    </row>
    <row r="35" spans="1:7" x14ac:dyDescent="0.35">
      <c r="A35" s="171" t="s">
        <v>134</v>
      </c>
      <c r="B35" s="177"/>
      <c r="C35" s="96">
        <v>300</v>
      </c>
      <c r="D35" s="60">
        <f t="shared" si="2"/>
        <v>0</v>
      </c>
      <c r="F35" s="46">
        <v>7.0000000000000007E-2</v>
      </c>
      <c r="G35" s="95">
        <f t="shared" si="3"/>
        <v>0</v>
      </c>
    </row>
    <row r="36" spans="1:7" x14ac:dyDescent="0.35">
      <c r="A36" s="171" t="s">
        <v>135</v>
      </c>
      <c r="B36" s="177"/>
      <c r="C36" s="96">
        <v>250</v>
      </c>
      <c r="D36" s="60">
        <f t="shared" si="2"/>
        <v>0</v>
      </c>
      <c r="F36" s="46">
        <v>0.04</v>
      </c>
      <c r="G36" s="95">
        <f t="shared" si="3"/>
        <v>0</v>
      </c>
    </row>
    <row r="37" spans="1:7" x14ac:dyDescent="0.35">
      <c r="A37" s="67" t="s">
        <v>136</v>
      </c>
      <c r="B37" s="67"/>
      <c r="C37" s="96">
        <v>2</v>
      </c>
      <c r="D37" s="60">
        <f t="shared" si="2"/>
        <v>0</v>
      </c>
      <c r="F37" s="46">
        <v>0.7</v>
      </c>
      <c r="G37" s="95">
        <f t="shared" si="3"/>
        <v>0</v>
      </c>
    </row>
    <row r="38" spans="1:7" x14ac:dyDescent="0.35">
      <c r="A38" s="171" t="s">
        <v>188</v>
      </c>
      <c r="B38" s="177"/>
      <c r="C38" s="96">
        <v>45</v>
      </c>
      <c r="D38" s="60">
        <f t="shared" si="2"/>
        <v>0</v>
      </c>
      <c r="F38" s="46">
        <v>2.4E-2</v>
      </c>
      <c r="G38" s="95">
        <f t="shared" si="3"/>
        <v>0</v>
      </c>
    </row>
    <row r="39" spans="1:7" x14ac:dyDescent="0.35">
      <c r="A39" s="171" t="s">
        <v>138</v>
      </c>
      <c r="B39" s="172"/>
      <c r="C39" s="96">
        <v>80</v>
      </c>
      <c r="D39" s="60">
        <f t="shared" si="2"/>
        <v>0</v>
      </c>
      <c r="F39" s="46">
        <v>0.09</v>
      </c>
      <c r="G39" s="95">
        <f t="shared" si="3"/>
        <v>0</v>
      </c>
    </row>
    <row r="40" spans="1:7" x14ac:dyDescent="0.35">
      <c r="A40" s="99" t="s">
        <v>139</v>
      </c>
      <c r="B40" s="99"/>
      <c r="C40" s="96">
        <v>1</v>
      </c>
      <c r="D40" s="60">
        <f t="shared" si="2"/>
        <v>0</v>
      </c>
      <c r="F40" s="46">
        <v>4.87</v>
      </c>
      <c r="G40" s="95">
        <f t="shared" si="3"/>
        <v>0</v>
      </c>
    </row>
    <row r="41" spans="1:7" x14ac:dyDescent="0.35">
      <c r="A41" s="171" t="s">
        <v>140</v>
      </c>
      <c r="B41" s="177"/>
      <c r="C41" s="96">
        <v>100</v>
      </c>
      <c r="D41" s="60">
        <f t="shared" si="2"/>
        <v>0</v>
      </c>
      <c r="F41" s="46">
        <v>0.02</v>
      </c>
      <c r="G41" s="95">
        <f t="shared" si="3"/>
        <v>0</v>
      </c>
    </row>
    <row r="42" spans="1:7" x14ac:dyDescent="0.35">
      <c r="A42" s="171" t="s">
        <v>141</v>
      </c>
      <c r="B42" s="177"/>
      <c r="C42" s="96">
        <v>2</v>
      </c>
      <c r="D42" s="60">
        <f t="shared" si="2"/>
        <v>0</v>
      </c>
      <c r="F42" s="46"/>
      <c r="G42" s="95"/>
    </row>
    <row r="43" spans="1:7" ht="6.75" customHeight="1" x14ac:dyDescent="0.35">
      <c r="A43" s="173"/>
      <c r="B43" s="174"/>
      <c r="C43" s="96"/>
      <c r="D43" s="86"/>
      <c r="F43" s="96"/>
      <c r="G43" s="95"/>
    </row>
    <row r="44" spans="1:7" ht="15.75" customHeight="1" x14ac:dyDescent="0.35">
      <c r="A44" s="171" t="s">
        <v>142</v>
      </c>
      <c r="B44" s="177"/>
      <c r="C44" s="96">
        <v>100</v>
      </c>
      <c r="D44" s="87">
        <f t="shared" ref="D44:D50" si="4">SUM(C44/20)*$C$15</f>
        <v>0</v>
      </c>
      <c r="F44" s="100">
        <v>0.627</v>
      </c>
      <c r="G44" s="95">
        <f t="shared" ref="G44:G50" si="5">F44*D44</f>
        <v>0</v>
      </c>
    </row>
    <row r="45" spans="1:7" x14ac:dyDescent="0.35">
      <c r="A45" s="171" t="s">
        <v>143</v>
      </c>
      <c r="B45" s="177"/>
      <c r="C45" s="96">
        <v>460</v>
      </c>
      <c r="D45" s="60">
        <f t="shared" si="4"/>
        <v>0</v>
      </c>
      <c r="F45" s="46">
        <v>0.376</v>
      </c>
      <c r="G45" s="95">
        <f t="shared" si="5"/>
        <v>0</v>
      </c>
    </row>
    <row r="46" spans="1:7" x14ac:dyDescent="0.35">
      <c r="A46" s="171" t="s">
        <v>144</v>
      </c>
      <c r="B46" s="177"/>
      <c r="C46" s="96">
        <v>3</v>
      </c>
      <c r="D46" s="60">
        <f t="shared" si="4"/>
        <v>0</v>
      </c>
      <c r="F46" s="46">
        <v>0.16300000000000001</v>
      </c>
      <c r="G46" s="95">
        <f t="shared" si="5"/>
        <v>0</v>
      </c>
    </row>
    <row r="47" spans="1:7" x14ac:dyDescent="0.35">
      <c r="A47" s="171" t="s">
        <v>145</v>
      </c>
      <c r="B47" s="177"/>
      <c r="C47" s="96">
        <v>5</v>
      </c>
      <c r="D47" s="60">
        <f t="shared" si="4"/>
        <v>0</v>
      </c>
      <c r="F47" s="46">
        <v>0.161</v>
      </c>
      <c r="G47" s="95">
        <f t="shared" si="5"/>
        <v>0</v>
      </c>
    </row>
    <row r="48" spans="1:7" x14ac:dyDescent="0.35">
      <c r="A48" s="171" t="s">
        <v>146</v>
      </c>
      <c r="B48" s="177"/>
      <c r="C48" s="96">
        <v>5</v>
      </c>
      <c r="D48" s="60">
        <f t="shared" si="4"/>
        <v>0</v>
      </c>
      <c r="F48" s="46">
        <v>0.372</v>
      </c>
      <c r="G48" s="95">
        <f t="shared" si="5"/>
        <v>0</v>
      </c>
    </row>
    <row r="49" spans="1:11" x14ac:dyDescent="0.35">
      <c r="A49" s="171" t="s">
        <v>147</v>
      </c>
      <c r="B49" s="177"/>
      <c r="C49" s="96">
        <v>10</v>
      </c>
      <c r="D49" s="60">
        <f t="shared" si="4"/>
        <v>0</v>
      </c>
      <c r="F49" s="46">
        <v>1.31</v>
      </c>
      <c r="G49" s="95">
        <f t="shared" si="5"/>
        <v>0</v>
      </c>
    </row>
    <row r="50" spans="1:11" x14ac:dyDescent="0.35">
      <c r="A50" s="171" t="s">
        <v>148</v>
      </c>
      <c r="B50" s="177"/>
      <c r="C50" s="96">
        <v>420</v>
      </c>
      <c r="D50" s="60">
        <f t="shared" si="4"/>
        <v>0</v>
      </c>
      <c r="F50" s="46">
        <v>0.08</v>
      </c>
      <c r="G50" s="95">
        <f t="shared" si="5"/>
        <v>0</v>
      </c>
    </row>
    <row r="51" spans="1:11" ht="6" customHeight="1" x14ac:dyDescent="0.35">
      <c r="A51" s="148"/>
      <c r="B51" s="149"/>
      <c r="C51" s="96"/>
      <c r="D51" s="86"/>
      <c r="F51" s="96"/>
      <c r="G51" s="95"/>
    </row>
    <row r="52" spans="1:11" x14ac:dyDescent="0.35">
      <c r="A52" s="178" t="s">
        <v>149</v>
      </c>
      <c r="B52" s="179"/>
      <c r="C52" s="96">
        <v>15</v>
      </c>
      <c r="D52" s="60">
        <f>SUM(C52/20)*$C$15</f>
        <v>0</v>
      </c>
      <c r="F52" s="46">
        <v>0.66700000000000004</v>
      </c>
      <c r="G52" s="95">
        <f>F52*D52</f>
        <v>0</v>
      </c>
    </row>
    <row r="53" spans="1:11" x14ac:dyDescent="0.35">
      <c r="A53" s="99" t="s">
        <v>150</v>
      </c>
      <c r="C53" s="96">
        <v>35</v>
      </c>
      <c r="D53" s="60">
        <f>SUM(C53/20)*$C$15</f>
        <v>0</v>
      </c>
      <c r="F53" s="46">
        <v>0.68899999999999995</v>
      </c>
      <c r="G53" s="95">
        <f>F53*D53</f>
        <v>0</v>
      </c>
    </row>
    <row r="54" spans="1:11" ht="15.75" customHeight="1" x14ac:dyDescent="0.35">
      <c r="A54" s="171" t="s">
        <v>151</v>
      </c>
      <c r="B54" s="177"/>
      <c r="C54" s="96">
        <v>120</v>
      </c>
      <c r="D54" s="60">
        <f>SUM(C54/20)*$C$15</f>
        <v>0</v>
      </c>
      <c r="F54" s="100">
        <v>0.60099999999999998</v>
      </c>
      <c r="G54" s="95">
        <f>F54*D54</f>
        <v>0</v>
      </c>
    </row>
    <row r="55" spans="1:11" ht="6" customHeight="1" x14ac:dyDescent="0.35">
      <c r="A55" s="171"/>
      <c r="B55" s="177"/>
      <c r="C55" s="96"/>
      <c r="D55" s="86"/>
      <c r="F55" s="96"/>
      <c r="G55" s="95"/>
    </row>
    <row r="56" spans="1:11" x14ac:dyDescent="0.35">
      <c r="A56" s="171" t="s">
        <v>152</v>
      </c>
      <c r="B56" s="177"/>
      <c r="C56" s="96">
        <v>15</v>
      </c>
      <c r="D56" s="60">
        <f>SUM(C56/20)*$C$15</f>
        <v>0</v>
      </c>
      <c r="F56" s="46">
        <v>0.33</v>
      </c>
      <c r="G56" s="95">
        <f>F56*D56</f>
        <v>0</v>
      </c>
    </row>
    <row r="57" spans="1:11" x14ac:dyDescent="0.35">
      <c r="A57" s="173" t="s">
        <v>153</v>
      </c>
      <c r="B57" s="174"/>
      <c r="C57" s="96">
        <v>25</v>
      </c>
      <c r="D57" s="60">
        <f>SUM(C57/20)*$C$15</f>
        <v>0</v>
      </c>
      <c r="F57" s="46">
        <v>0.221</v>
      </c>
      <c r="G57" s="95">
        <f>F57*D57</f>
        <v>0</v>
      </c>
    </row>
    <row r="58" spans="1:11" ht="7.5" customHeight="1" x14ac:dyDescent="0.35">
      <c r="A58" s="175"/>
      <c r="B58" s="176"/>
      <c r="C58" s="96"/>
      <c r="D58" s="86"/>
      <c r="F58" s="96"/>
      <c r="G58" s="95"/>
    </row>
    <row r="59" spans="1:11" x14ac:dyDescent="0.35">
      <c r="A59" s="148" t="s">
        <v>154</v>
      </c>
      <c r="B59" s="149"/>
      <c r="C59" s="96">
        <v>100</v>
      </c>
      <c r="D59" s="60">
        <f t="shared" ref="D59:D83" si="6">SUM(C59/20)*$C$15</f>
        <v>0</v>
      </c>
      <c r="F59" s="46">
        <v>0.32</v>
      </c>
      <c r="G59" s="95">
        <f t="shared" ref="G59:G83" si="7">F59*D59</f>
        <v>0</v>
      </c>
    </row>
    <row r="60" spans="1:11" ht="15.75" customHeight="1" x14ac:dyDescent="0.35">
      <c r="A60" s="148" t="s">
        <v>67</v>
      </c>
      <c r="B60" s="149"/>
      <c r="C60" s="96">
        <v>5</v>
      </c>
      <c r="D60" s="60">
        <f t="shared" si="6"/>
        <v>0</v>
      </c>
      <c r="F60" s="46">
        <v>2.27</v>
      </c>
      <c r="G60" s="95">
        <f t="shared" si="7"/>
        <v>0</v>
      </c>
    </row>
    <row r="61" spans="1:11" ht="17.25" customHeight="1" x14ac:dyDescent="0.35">
      <c r="A61" s="148" t="s">
        <v>68</v>
      </c>
      <c r="B61" s="149"/>
      <c r="C61" s="96">
        <v>200</v>
      </c>
      <c r="D61" s="60">
        <f t="shared" si="6"/>
        <v>0</v>
      </c>
      <c r="F61" s="46">
        <v>2E-3</v>
      </c>
      <c r="G61" s="95">
        <f t="shared" si="7"/>
        <v>0</v>
      </c>
    </row>
    <row r="62" spans="1:11" ht="17.25" customHeight="1" x14ac:dyDescent="0.35">
      <c r="A62" s="148" t="s">
        <v>155</v>
      </c>
      <c r="B62" s="149"/>
      <c r="C62" s="96">
        <v>400</v>
      </c>
      <c r="D62" s="60">
        <f t="shared" si="6"/>
        <v>0</v>
      </c>
      <c r="F62" s="46">
        <v>4.2999999999999997E-2</v>
      </c>
      <c r="G62" s="95">
        <f t="shared" si="7"/>
        <v>0</v>
      </c>
      <c r="K62" s="107"/>
    </row>
    <row r="63" spans="1:11" ht="17.25" customHeight="1" x14ac:dyDescent="0.35">
      <c r="A63" s="148" t="s">
        <v>156</v>
      </c>
      <c r="B63" s="149"/>
      <c r="C63" s="96">
        <v>320</v>
      </c>
      <c r="D63" s="60">
        <f t="shared" si="6"/>
        <v>0</v>
      </c>
      <c r="F63" s="46">
        <v>0.03</v>
      </c>
      <c r="G63" s="95">
        <f t="shared" si="7"/>
        <v>0</v>
      </c>
    </row>
    <row r="64" spans="1:11" ht="17.25" customHeight="1" x14ac:dyDescent="0.35">
      <c r="A64" s="148" t="s">
        <v>157</v>
      </c>
      <c r="B64" s="149"/>
      <c r="C64" s="96">
        <v>10</v>
      </c>
      <c r="D64" s="60">
        <f t="shared" si="6"/>
        <v>0</v>
      </c>
      <c r="F64" s="46">
        <v>4.9000000000000002E-2</v>
      </c>
      <c r="G64" s="95">
        <f t="shared" si="7"/>
        <v>0</v>
      </c>
    </row>
    <row r="65" spans="1:7" ht="17.25" customHeight="1" x14ac:dyDescent="0.35">
      <c r="A65" s="148" t="s">
        <v>158</v>
      </c>
      <c r="B65" s="149"/>
      <c r="C65" s="96">
        <v>2</v>
      </c>
      <c r="D65" s="60">
        <f t="shared" si="6"/>
        <v>0</v>
      </c>
      <c r="F65" s="46">
        <v>0.34</v>
      </c>
      <c r="G65" s="95">
        <f t="shared" si="7"/>
        <v>0</v>
      </c>
    </row>
    <row r="66" spans="1:7" ht="17.25" customHeight="1" x14ac:dyDescent="0.35">
      <c r="A66" s="148" t="s">
        <v>73</v>
      </c>
      <c r="B66" s="149"/>
      <c r="C66" s="96">
        <v>400</v>
      </c>
      <c r="D66" s="60">
        <f t="shared" si="6"/>
        <v>0</v>
      </c>
      <c r="F66" s="46">
        <v>1.9E-2</v>
      </c>
      <c r="G66" s="95">
        <f t="shared" si="7"/>
        <v>0</v>
      </c>
    </row>
    <row r="67" spans="1:7" ht="16.5" customHeight="1" x14ac:dyDescent="0.35">
      <c r="A67" s="148" t="s">
        <v>74</v>
      </c>
      <c r="B67" s="149"/>
      <c r="C67" s="96">
        <v>400</v>
      </c>
      <c r="D67" s="60">
        <f t="shared" si="6"/>
        <v>0</v>
      </c>
      <c r="F67" s="46">
        <v>1.6E-2</v>
      </c>
      <c r="G67" s="95">
        <f t="shared" si="7"/>
        <v>0</v>
      </c>
    </row>
    <row r="68" spans="1:7" ht="16.5" customHeight="1" x14ac:dyDescent="0.35">
      <c r="A68" s="148" t="s">
        <v>159</v>
      </c>
      <c r="B68" s="149"/>
      <c r="C68" s="96">
        <v>20</v>
      </c>
      <c r="D68" s="60">
        <f t="shared" si="6"/>
        <v>0</v>
      </c>
      <c r="F68" s="46">
        <v>0.28799999999999998</v>
      </c>
      <c r="G68" s="95">
        <f t="shared" si="7"/>
        <v>0</v>
      </c>
    </row>
    <row r="69" spans="1:7" ht="16.5" customHeight="1" x14ac:dyDescent="0.35">
      <c r="A69" s="148" t="s">
        <v>160</v>
      </c>
      <c r="B69" s="149"/>
      <c r="C69" s="96">
        <v>20</v>
      </c>
      <c r="D69" s="60">
        <f t="shared" si="6"/>
        <v>0</v>
      </c>
      <c r="F69" s="46">
        <v>0.314</v>
      </c>
      <c r="G69" s="95">
        <f t="shared" si="7"/>
        <v>0</v>
      </c>
    </row>
    <row r="70" spans="1:7" ht="16.5" customHeight="1" x14ac:dyDescent="0.35">
      <c r="A70" s="148" t="s">
        <v>78</v>
      </c>
      <c r="B70" s="149"/>
      <c r="C70" s="96">
        <v>120</v>
      </c>
      <c r="D70" s="60">
        <f t="shared" si="6"/>
        <v>0</v>
      </c>
      <c r="F70" s="46">
        <v>0.04</v>
      </c>
      <c r="G70" s="95">
        <f t="shared" si="7"/>
        <v>0</v>
      </c>
    </row>
    <row r="71" spans="1:7" ht="16.5" customHeight="1" x14ac:dyDescent="0.35">
      <c r="A71" s="148" t="s">
        <v>161</v>
      </c>
      <c r="B71" s="149"/>
      <c r="C71" s="96">
        <v>25</v>
      </c>
      <c r="D71" s="60">
        <f t="shared" si="6"/>
        <v>0</v>
      </c>
      <c r="F71" s="46">
        <v>0.08</v>
      </c>
      <c r="G71" s="95">
        <f t="shared" si="7"/>
        <v>0</v>
      </c>
    </row>
    <row r="72" spans="1:7" ht="16.5" customHeight="1" x14ac:dyDescent="0.35">
      <c r="A72" s="148" t="s">
        <v>162</v>
      </c>
      <c r="B72" s="149"/>
      <c r="C72" s="96">
        <v>2</v>
      </c>
      <c r="D72" s="60">
        <f t="shared" si="6"/>
        <v>0</v>
      </c>
      <c r="F72" s="46">
        <v>0.15</v>
      </c>
      <c r="G72" s="95">
        <f t="shared" si="7"/>
        <v>0</v>
      </c>
    </row>
    <row r="73" spans="1:7" ht="16.5" customHeight="1" x14ac:dyDescent="0.35">
      <c r="A73" s="148" t="s">
        <v>163</v>
      </c>
      <c r="B73" s="149"/>
      <c r="C73" s="96">
        <v>2</v>
      </c>
      <c r="D73" s="60">
        <f t="shared" si="6"/>
        <v>0</v>
      </c>
      <c r="F73" s="46">
        <v>0.15</v>
      </c>
      <c r="G73" s="95">
        <f t="shared" si="7"/>
        <v>0</v>
      </c>
    </row>
    <row r="74" spans="1:7" ht="16.5" customHeight="1" x14ac:dyDescent="0.35">
      <c r="A74" s="148" t="s">
        <v>82</v>
      </c>
      <c r="B74" s="149"/>
      <c r="C74" s="96">
        <v>5</v>
      </c>
      <c r="D74" s="60">
        <f t="shared" si="6"/>
        <v>0</v>
      </c>
      <c r="F74" s="46">
        <v>1.24</v>
      </c>
      <c r="G74" s="95">
        <f t="shared" si="7"/>
        <v>0</v>
      </c>
    </row>
    <row r="75" spans="1:7" ht="16.5" customHeight="1" x14ac:dyDescent="0.35">
      <c r="A75" s="148" t="s">
        <v>164</v>
      </c>
      <c r="B75" s="149"/>
      <c r="C75" s="96">
        <v>1</v>
      </c>
      <c r="D75" s="60">
        <f t="shared" si="6"/>
        <v>0</v>
      </c>
      <c r="F75" s="46">
        <v>2.97</v>
      </c>
      <c r="G75" s="95">
        <f t="shared" si="7"/>
        <v>0</v>
      </c>
    </row>
    <row r="76" spans="1:7" ht="16.5" customHeight="1" x14ac:dyDescent="0.35">
      <c r="A76" s="148" t="s">
        <v>84</v>
      </c>
      <c r="B76" s="149"/>
      <c r="C76" s="96">
        <v>1</v>
      </c>
      <c r="D76" s="60">
        <f t="shared" si="6"/>
        <v>0</v>
      </c>
      <c r="F76" s="46">
        <v>0.84</v>
      </c>
      <c r="G76" s="95">
        <f t="shared" si="7"/>
        <v>0</v>
      </c>
    </row>
    <row r="77" spans="1:7" ht="16.5" customHeight="1" x14ac:dyDescent="0.35">
      <c r="A77" s="148" t="s">
        <v>85</v>
      </c>
      <c r="B77" s="149"/>
      <c r="C77" s="96">
        <v>100</v>
      </c>
      <c r="D77" s="60">
        <f t="shared" si="6"/>
        <v>0</v>
      </c>
      <c r="F77" s="46"/>
      <c r="G77" s="95">
        <f t="shared" si="7"/>
        <v>0</v>
      </c>
    </row>
    <row r="78" spans="1:7" ht="16.5" customHeight="1" x14ac:dyDescent="0.35">
      <c r="A78" s="148" t="s">
        <v>86</v>
      </c>
      <c r="B78" s="149"/>
      <c r="C78" s="96">
        <v>10</v>
      </c>
      <c r="D78" s="60">
        <f t="shared" si="6"/>
        <v>0</v>
      </c>
      <c r="F78" s="46">
        <v>0.09</v>
      </c>
      <c r="G78" s="95">
        <f t="shared" si="7"/>
        <v>0</v>
      </c>
    </row>
    <row r="79" spans="1:7" ht="16.5" customHeight="1" x14ac:dyDescent="0.35">
      <c r="A79" s="148" t="s">
        <v>87</v>
      </c>
      <c r="B79" s="149"/>
      <c r="C79" s="101">
        <v>400</v>
      </c>
      <c r="D79" s="88">
        <f t="shared" si="6"/>
        <v>0</v>
      </c>
      <c r="F79" s="46">
        <v>3.6999999999999998E-2</v>
      </c>
      <c r="G79" s="95">
        <f t="shared" si="7"/>
        <v>0</v>
      </c>
    </row>
    <row r="80" spans="1:7" ht="16.5" customHeight="1" x14ac:dyDescent="0.35">
      <c r="A80" s="148" t="s">
        <v>88</v>
      </c>
      <c r="B80" s="149"/>
      <c r="C80" s="96">
        <v>1</v>
      </c>
      <c r="D80" s="60">
        <f t="shared" si="6"/>
        <v>0</v>
      </c>
      <c r="F80" s="46">
        <v>1.69</v>
      </c>
      <c r="G80" s="95">
        <f t="shared" si="7"/>
        <v>0</v>
      </c>
    </row>
    <row r="81" spans="1:7" ht="16.5" customHeight="1" x14ac:dyDescent="0.35">
      <c r="A81" s="148" t="s">
        <v>165</v>
      </c>
      <c r="B81" s="149"/>
      <c r="C81" s="96">
        <v>1</v>
      </c>
      <c r="D81" s="60">
        <f t="shared" si="6"/>
        <v>0</v>
      </c>
      <c r="F81" s="102">
        <v>1.1599999999999999</v>
      </c>
      <c r="G81" s="95">
        <f t="shared" si="7"/>
        <v>0</v>
      </c>
    </row>
    <row r="82" spans="1:7" ht="16.5" customHeight="1" x14ac:dyDescent="0.35">
      <c r="A82" s="148" t="s">
        <v>91</v>
      </c>
      <c r="B82" s="149"/>
      <c r="C82" s="96">
        <v>1</v>
      </c>
      <c r="D82" s="60">
        <f t="shared" si="6"/>
        <v>0</v>
      </c>
      <c r="F82" s="102">
        <v>0.33</v>
      </c>
      <c r="G82" s="95">
        <f t="shared" si="7"/>
        <v>0</v>
      </c>
    </row>
    <row r="83" spans="1:7" ht="16.5" customHeight="1" thickBot="1" x14ac:dyDescent="0.4">
      <c r="A83" s="168" t="s">
        <v>93</v>
      </c>
      <c r="B83" s="164"/>
      <c r="C83" s="108">
        <v>1</v>
      </c>
      <c r="D83" s="62">
        <f t="shared" si="6"/>
        <v>0</v>
      </c>
      <c r="F83" s="102">
        <v>0.25</v>
      </c>
      <c r="G83" s="95">
        <f t="shared" si="7"/>
        <v>0</v>
      </c>
    </row>
    <row r="84" spans="1:7" ht="18" customHeight="1" thickBot="1" x14ac:dyDescent="0.4">
      <c r="A84" s="167"/>
      <c r="B84" s="167"/>
      <c r="F84" s="150" t="s">
        <v>116</v>
      </c>
      <c r="G84" s="151"/>
    </row>
    <row r="85" spans="1:7" ht="17.25" customHeight="1" x14ac:dyDescent="0.35">
      <c r="A85" s="155" t="s">
        <v>166</v>
      </c>
      <c r="B85" s="169"/>
      <c r="C85" s="170"/>
      <c r="D85" s="63" t="s">
        <v>118</v>
      </c>
      <c r="F85" s="69" t="s">
        <v>119</v>
      </c>
      <c r="G85" s="69" t="s">
        <v>120</v>
      </c>
    </row>
    <row r="86" spans="1:7" ht="17.25" customHeight="1" x14ac:dyDescent="0.35">
      <c r="A86" s="152"/>
      <c r="B86" s="153"/>
      <c r="C86" s="154"/>
      <c r="D86" s="44"/>
      <c r="E86" s="134"/>
      <c r="F86" s="46"/>
      <c r="G86" s="95">
        <f t="shared" ref="G86:G102" si="8">F86*D86</f>
        <v>0</v>
      </c>
    </row>
    <row r="87" spans="1:7" ht="17.25" customHeight="1" x14ac:dyDescent="0.35">
      <c r="A87" s="152"/>
      <c r="B87" s="153"/>
      <c r="C87" s="154"/>
      <c r="D87" s="44"/>
      <c r="E87" s="134"/>
      <c r="F87" s="46"/>
      <c r="G87" s="95">
        <f t="shared" si="8"/>
        <v>0</v>
      </c>
    </row>
    <row r="88" spans="1:7" ht="17.25" customHeight="1" x14ac:dyDescent="0.35">
      <c r="A88" s="152"/>
      <c r="B88" s="153"/>
      <c r="C88" s="154"/>
      <c r="D88" s="44"/>
      <c r="E88" s="134"/>
      <c r="F88" s="46"/>
      <c r="G88" s="95">
        <f t="shared" si="8"/>
        <v>0</v>
      </c>
    </row>
    <row r="89" spans="1:7" ht="15" customHeight="1" x14ac:dyDescent="0.35">
      <c r="A89" s="152"/>
      <c r="B89" s="153"/>
      <c r="C89" s="154"/>
      <c r="D89" s="44"/>
      <c r="E89" s="134"/>
      <c r="F89" s="46"/>
      <c r="G89" s="95">
        <f t="shared" si="8"/>
        <v>0</v>
      </c>
    </row>
    <row r="90" spans="1:7" ht="21" customHeight="1" x14ac:dyDescent="0.35">
      <c r="A90" s="152"/>
      <c r="B90" s="153"/>
      <c r="C90" s="154"/>
      <c r="D90" s="44"/>
      <c r="E90" s="134"/>
      <c r="F90" s="46"/>
      <c r="G90" s="95">
        <f t="shared" si="8"/>
        <v>0</v>
      </c>
    </row>
    <row r="91" spans="1:7" ht="17.25" customHeight="1" x14ac:dyDescent="0.35">
      <c r="A91" s="152"/>
      <c r="B91" s="153"/>
      <c r="C91" s="154"/>
      <c r="D91" s="44"/>
      <c r="E91" s="134"/>
      <c r="F91" s="46"/>
      <c r="G91" s="95">
        <f t="shared" si="8"/>
        <v>0</v>
      </c>
    </row>
    <row r="92" spans="1:7" ht="17.25" customHeight="1" x14ac:dyDescent="0.35">
      <c r="A92" s="152"/>
      <c r="B92" s="153"/>
      <c r="C92" s="154"/>
      <c r="D92" s="44"/>
      <c r="E92" s="134"/>
      <c r="F92" s="46"/>
      <c r="G92" s="95">
        <f t="shared" si="8"/>
        <v>0</v>
      </c>
    </row>
    <row r="93" spans="1:7" ht="17.25" customHeight="1" x14ac:dyDescent="0.35">
      <c r="A93" s="152"/>
      <c r="B93" s="153"/>
      <c r="C93" s="154"/>
      <c r="D93" s="44"/>
      <c r="E93" s="134"/>
      <c r="F93" s="46"/>
      <c r="G93" s="95">
        <f t="shared" si="8"/>
        <v>0</v>
      </c>
    </row>
    <row r="94" spans="1:7" ht="17.25" customHeight="1" x14ac:dyDescent="0.35">
      <c r="A94" s="198"/>
      <c r="B94" s="199"/>
      <c r="C94" s="200"/>
      <c r="D94" s="44"/>
      <c r="E94" s="134"/>
      <c r="F94" s="46"/>
      <c r="G94" s="95">
        <f t="shared" si="8"/>
        <v>0</v>
      </c>
    </row>
    <row r="95" spans="1:7" ht="15.75" customHeight="1" x14ac:dyDescent="0.35">
      <c r="A95" s="198"/>
      <c r="B95" s="199"/>
      <c r="C95" s="200"/>
      <c r="D95" s="44"/>
      <c r="E95" s="134"/>
      <c r="F95" s="46"/>
      <c r="G95" s="95">
        <f t="shared" si="8"/>
        <v>0</v>
      </c>
    </row>
    <row r="96" spans="1:7" ht="17.25" customHeight="1" x14ac:dyDescent="0.35">
      <c r="A96" s="152"/>
      <c r="B96" s="153"/>
      <c r="C96" s="154"/>
      <c r="D96" s="44"/>
      <c r="E96" s="134"/>
      <c r="F96" s="46"/>
      <c r="G96" s="95">
        <f t="shared" si="8"/>
        <v>0</v>
      </c>
    </row>
    <row r="97" spans="1:7" ht="17.25" customHeight="1" x14ac:dyDescent="0.35">
      <c r="A97" s="152"/>
      <c r="B97" s="165"/>
      <c r="C97" s="166"/>
      <c r="D97" s="44"/>
      <c r="E97" s="134"/>
      <c r="F97" s="46"/>
      <c r="G97" s="95">
        <f t="shared" si="8"/>
        <v>0</v>
      </c>
    </row>
    <row r="98" spans="1:7" ht="17.25" customHeight="1" x14ac:dyDescent="0.35">
      <c r="A98" s="152"/>
      <c r="B98" s="165"/>
      <c r="C98" s="166"/>
      <c r="D98" s="44"/>
      <c r="E98" s="134"/>
      <c r="F98" s="46"/>
      <c r="G98" s="95">
        <f t="shared" si="8"/>
        <v>0</v>
      </c>
    </row>
    <row r="99" spans="1:7" ht="17.25" customHeight="1" x14ac:dyDescent="0.35">
      <c r="A99" s="198"/>
      <c r="B99" s="199"/>
      <c r="C99" s="200"/>
      <c r="D99" s="45"/>
      <c r="E99" s="134"/>
      <c r="F99" s="46"/>
      <c r="G99" s="95">
        <f t="shared" si="8"/>
        <v>0</v>
      </c>
    </row>
    <row r="100" spans="1:7" ht="17.25" customHeight="1" x14ac:dyDescent="0.35">
      <c r="A100" s="198"/>
      <c r="B100" s="199"/>
      <c r="C100" s="200"/>
      <c r="D100" s="45"/>
      <c r="E100" s="134"/>
      <c r="F100" s="46"/>
      <c r="G100" s="95">
        <f t="shared" si="8"/>
        <v>0</v>
      </c>
    </row>
    <row r="101" spans="1:7" ht="17.25" customHeight="1" x14ac:dyDescent="0.35">
      <c r="A101" s="198"/>
      <c r="B101" s="199"/>
      <c r="C101" s="200"/>
      <c r="D101" s="45"/>
      <c r="E101" s="134"/>
      <c r="F101" s="46"/>
      <c r="G101" s="95">
        <f t="shared" si="8"/>
        <v>0</v>
      </c>
    </row>
    <row r="102" spans="1:7" ht="17.25" customHeight="1" thickBot="1" x14ac:dyDescent="0.4">
      <c r="A102" s="158"/>
      <c r="B102" s="159"/>
      <c r="C102" s="160"/>
      <c r="D102" s="105"/>
      <c r="E102" s="134"/>
      <c r="F102" s="46"/>
      <c r="G102" s="95">
        <f t="shared" si="8"/>
        <v>0</v>
      </c>
    </row>
    <row r="103" spans="1:7" ht="18" customHeight="1" thickBot="1" x14ac:dyDescent="0.4">
      <c r="A103" s="103"/>
      <c r="F103" s="150" t="s">
        <v>116</v>
      </c>
      <c r="G103" s="151"/>
    </row>
    <row r="104" spans="1:7" x14ac:dyDescent="0.35">
      <c r="A104" s="155" t="s">
        <v>180</v>
      </c>
      <c r="B104" s="156"/>
      <c r="C104" s="157"/>
      <c r="D104" s="63" t="s">
        <v>118</v>
      </c>
      <c r="E104" s="104"/>
      <c r="F104" s="69" t="s">
        <v>119</v>
      </c>
      <c r="G104" s="69" t="s">
        <v>120</v>
      </c>
    </row>
    <row r="105" spans="1:7" x14ac:dyDescent="0.35">
      <c r="A105" s="152"/>
      <c r="B105" s="153"/>
      <c r="C105" s="154"/>
      <c r="D105" s="44"/>
      <c r="E105" s="134"/>
      <c r="F105" s="46"/>
      <c r="G105" s="95">
        <f t="shared" ref="G105:G110" si="9">F105*D105</f>
        <v>0</v>
      </c>
    </row>
    <row r="106" spans="1:7" x14ac:dyDescent="0.35">
      <c r="A106" s="152"/>
      <c r="B106" s="165"/>
      <c r="C106" s="166"/>
      <c r="D106" s="106"/>
      <c r="E106" s="134"/>
      <c r="F106" s="46"/>
      <c r="G106" s="95">
        <f t="shared" si="9"/>
        <v>0</v>
      </c>
    </row>
    <row r="107" spans="1:7" x14ac:dyDescent="0.35">
      <c r="A107" s="152"/>
      <c r="B107" s="165"/>
      <c r="C107" s="166"/>
      <c r="D107" s="106"/>
      <c r="E107" s="134"/>
      <c r="F107" s="46"/>
      <c r="G107" s="95">
        <f t="shared" si="9"/>
        <v>0</v>
      </c>
    </row>
    <row r="108" spans="1:7" x14ac:dyDescent="0.35">
      <c r="A108" s="152"/>
      <c r="B108" s="165"/>
      <c r="C108" s="166"/>
      <c r="D108" s="89"/>
      <c r="E108" s="134"/>
      <c r="F108" s="46"/>
      <c r="G108" s="95">
        <f t="shared" si="9"/>
        <v>0</v>
      </c>
    </row>
    <row r="109" spans="1:7" x14ac:dyDescent="0.35">
      <c r="A109" s="152"/>
      <c r="B109" s="153"/>
      <c r="C109" s="166"/>
      <c r="D109" s="89"/>
      <c r="E109" s="134"/>
      <c r="F109" s="46"/>
      <c r="G109" s="95">
        <f t="shared" si="9"/>
        <v>0</v>
      </c>
    </row>
    <row r="110" spans="1:7" ht="16" thickBot="1" x14ac:dyDescent="0.4">
      <c r="A110" s="158"/>
      <c r="B110" s="159"/>
      <c r="C110" s="197"/>
      <c r="D110" s="90"/>
      <c r="E110" s="134"/>
      <c r="F110" s="46"/>
      <c r="G110" s="95">
        <f t="shared" si="9"/>
        <v>0</v>
      </c>
    </row>
    <row r="111" spans="1:7" ht="8.25" customHeight="1" thickBot="1" x14ac:dyDescent="0.4"/>
    <row r="112" spans="1:7" ht="27" customHeight="1" thickBot="1" x14ac:dyDescent="0.4">
      <c r="D112" s="163" t="s">
        <v>185</v>
      </c>
      <c r="E112" s="162"/>
      <c r="F112" s="161">
        <f>SUM(G20:G26,G31:G83,G86:G102,G105:G107,G105:G110)</f>
        <v>0</v>
      </c>
      <c r="G112" s="162"/>
    </row>
  </sheetData>
  <mergeCells count="99">
    <mergeCell ref="A106:C106"/>
    <mergeCell ref="A91:C91"/>
    <mergeCell ref="A92:C92"/>
    <mergeCell ref="A96:C96"/>
    <mergeCell ref="F112:G112"/>
    <mergeCell ref="D112:E112"/>
    <mergeCell ref="A108:C108"/>
    <mergeCell ref="A109:C109"/>
    <mergeCell ref="A110:C110"/>
    <mergeCell ref="A98:C98"/>
    <mergeCell ref="A102:C102"/>
    <mergeCell ref="F103:G103"/>
    <mergeCell ref="A93:C93"/>
    <mergeCell ref="A94:C94"/>
    <mergeCell ref="A95:C95"/>
    <mergeCell ref="A99:C99"/>
    <mergeCell ref="F16:G16"/>
    <mergeCell ref="A107:C107"/>
    <mergeCell ref="A104:C104"/>
    <mergeCell ref="A89:C89"/>
    <mergeCell ref="A90:C90"/>
    <mergeCell ref="A87:C87"/>
    <mergeCell ref="A88:C88"/>
    <mergeCell ref="A85:C85"/>
    <mergeCell ref="A81:B81"/>
    <mergeCell ref="A105:C105"/>
    <mergeCell ref="A76:B76"/>
    <mergeCell ref="A45:B45"/>
    <mergeCell ref="A69:B69"/>
    <mergeCell ref="A68:B68"/>
    <mergeCell ref="A83:B83"/>
    <mergeCell ref="A97:C97"/>
    <mergeCell ref="A58:B58"/>
    <mergeCell ref="A59:B59"/>
    <mergeCell ref="A61:B61"/>
    <mergeCell ref="A60:B60"/>
    <mergeCell ref="A78:B78"/>
    <mergeCell ref="A74:B74"/>
    <mergeCell ref="A75:B75"/>
    <mergeCell ref="A71:B71"/>
    <mergeCell ref="A72:B72"/>
    <mergeCell ref="A14:B14"/>
    <mergeCell ref="A48:B48"/>
    <mergeCell ref="A50:B50"/>
    <mergeCell ref="A47:B47"/>
    <mergeCell ref="A49:B49"/>
    <mergeCell ref="A38:B38"/>
    <mergeCell ref="A41:B41"/>
    <mergeCell ref="A42:B42"/>
    <mergeCell ref="A44:B44"/>
    <mergeCell ref="A46:B46"/>
    <mergeCell ref="F17:G17"/>
    <mergeCell ref="A28:E28"/>
    <mergeCell ref="A1:E1"/>
    <mergeCell ref="A3:B3"/>
    <mergeCell ref="A4:B4"/>
    <mergeCell ref="A5:B5"/>
    <mergeCell ref="A7:B7"/>
    <mergeCell ref="A8:B8"/>
    <mergeCell ref="A9:B9"/>
    <mergeCell ref="A10:B10"/>
    <mergeCell ref="F18:G18"/>
    <mergeCell ref="A15:B15"/>
    <mergeCell ref="A17:E17"/>
    <mergeCell ref="A11:B11"/>
    <mergeCell ref="A12:B12"/>
    <mergeCell ref="A13:B13"/>
    <mergeCell ref="F29:G29"/>
    <mergeCell ref="A39:B39"/>
    <mergeCell ref="A33:B33"/>
    <mergeCell ref="A82:B82"/>
    <mergeCell ref="A34:B34"/>
    <mergeCell ref="A35:B35"/>
    <mergeCell ref="A36:B36"/>
    <mergeCell ref="A43:B43"/>
    <mergeCell ref="A30:B30"/>
    <mergeCell ref="A31:B31"/>
    <mergeCell ref="A54:B54"/>
    <mergeCell ref="A51:B51"/>
    <mergeCell ref="A55:B55"/>
    <mergeCell ref="A56:B56"/>
    <mergeCell ref="A57:B57"/>
    <mergeCell ref="A52:B52"/>
    <mergeCell ref="A100:C100"/>
    <mergeCell ref="A101:C101"/>
    <mergeCell ref="F84:G84"/>
    <mergeCell ref="A62:B62"/>
    <mergeCell ref="A63:B63"/>
    <mergeCell ref="A70:B70"/>
    <mergeCell ref="A65:B65"/>
    <mergeCell ref="A66:B66"/>
    <mergeCell ref="A67:B67"/>
    <mergeCell ref="A77:B77"/>
    <mergeCell ref="A73:B73"/>
    <mergeCell ref="A64:B64"/>
    <mergeCell ref="A84:B84"/>
    <mergeCell ref="A86:C86"/>
    <mergeCell ref="A80:B80"/>
    <mergeCell ref="A79:B79"/>
  </mergeCells>
  <phoneticPr fontId="0" type="noConversion"/>
  <pageMargins left="0.53" right="0.65" top="0.32" bottom="0.36" header="0.18" footer="0.18"/>
  <pageSetup paperSize="9" scale="43" orientation="portrait" r:id="rId1"/>
  <headerFooter alignWithMargins="0">
    <oddHeader>&amp;F</oddHeader>
    <oddFoote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4B4FAD46D26DB45941D59A73AE84F04" ma:contentTypeVersion="13" ma:contentTypeDescription="Crée un document." ma:contentTypeScope="" ma:versionID="e433d169e979257ac23a9f92ce728cbb">
  <xsd:schema xmlns:xsd="http://www.w3.org/2001/XMLSchema" xmlns:xs="http://www.w3.org/2001/XMLSchema" xmlns:p="http://schemas.microsoft.com/office/2006/metadata/properties" xmlns:ns2="4ce68754-2828-4c2b-add2-13759625a169" xmlns:ns3="5fbca8d8-f704-4dc4-bd7d-e57aff069bad" targetNamespace="http://schemas.microsoft.com/office/2006/metadata/properties" ma:root="true" ma:fieldsID="0324ebb62c9eff74e323bf89805e8b00" ns2:_="" ns3:_="">
    <xsd:import namespace="4ce68754-2828-4c2b-add2-13759625a169"/>
    <xsd:import namespace="5fbca8d8-f704-4dc4-bd7d-e57aff069ba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e68754-2828-4c2b-add2-13759625a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3f8169e7-20d4-4f95-9450-953b2d8ea51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bca8d8-f704-4dc4-bd7d-e57aff069bad"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19" nillable="true" ma:displayName="Taxonomy Catch All Column" ma:hidden="true" ma:list="{faf61308-aa6e-41fe-9771-b1645333d32d}" ma:internalName="TaxCatchAll" ma:showField="CatchAllData" ma:web="5fbca8d8-f704-4dc4-bd7d-e57aff069b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fbca8d8-f704-4dc4-bd7d-e57aff069bad" xsi:nil="true"/>
    <lcf76f155ced4ddcb4097134ff3c332f xmlns="4ce68754-2828-4c2b-add2-13759625a16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C3F718-D32A-4C02-8A9E-199BA23F000A}">
  <ds:schemaRefs>
    <ds:schemaRef ds:uri="http://schemas.microsoft.com/sharepoint/v3/contenttype/forms"/>
  </ds:schemaRefs>
</ds:datastoreItem>
</file>

<file path=customXml/itemProps2.xml><?xml version="1.0" encoding="utf-8"?>
<ds:datastoreItem xmlns:ds="http://schemas.openxmlformats.org/officeDocument/2006/customXml" ds:itemID="{911E8C8D-119C-48AD-A86D-E0D2F0055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e68754-2828-4c2b-add2-13759625a169"/>
    <ds:schemaRef ds:uri="5fbca8d8-f704-4dc4-bd7d-e57aff069b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D13C0E8-10F7-4A78-A936-8B743E12553B}">
  <ds:schemaRefs>
    <ds:schemaRef ds:uri="http://schemas.microsoft.com/office/2006/metadata/properties"/>
    <ds:schemaRef ds:uri="4ce68754-2828-4c2b-add2-13759625a169"/>
    <ds:schemaRef ds:uri="http://schemas.openxmlformats.org/package/2006/metadata/core-propertie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5fbca8d8-f704-4dc4-bd7d-e57aff069bad"/>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before use</vt:lpstr>
      <vt:lpstr>Content of kits </vt:lpstr>
      <vt:lpstr>Ex. Est needs Rx measles</vt:lpstr>
      <vt:lpstr>Est. needs Rx measles  A</vt:lpstr>
      <vt:lpstr>Est. needs Rx measles B</vt:lpstr>
      <vt:lpstr>Est. needs Rx measles C</vt:lpstr>
      <vt:lpstr>Est. needs Rx measles  D</vt:lpstr>
      <vt:lpstr>'Content of kits '!Print_Area</vt:lpstr>
    </vt:vector>
  </TitlesOfParts>
  <Manager/>
  <Company>MSF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Florence FERMON</dc:creator>
  <cp:keywords/>
  <dc:description/>
  <cp:lastModifiedBy>Nneka EDOZIEN</cp:lastModifiedBy>
  <cp:revision/>
  <dcterms:created xsi:type="dcterms:W3CDTF">1996-10-21T11:03:58Z</dcterms:created>
  <dcterms:modified xsi:type="dcterms:W3CDTF">2026-05-05T11:44:44Z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0x01010044B4FAD46D26DB45941D59A73AE84F04</vt:lpwstr>
  </property>
  <property fmtid="{D5CDD505-2E9C-101B-9397-08002B2CF9AE}" pid="3" name="MediaServiceImageTags">
    <vt:lpwstr/>
  </property>
</Properties>
</file>